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23955" windowHeight="97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19" i="1" l="1"/>
  <c r="H19" i="1"/>
  <c r="L18" i="1"/>
  <c r="H18" i="1"/>
  <c r="L34" i="1"/>
  <c r="L31" i="1"/>
  <c r="H34" i="1"/>
  <c r="H31" i="1"/>
  <c r="H33" i="1"/>
  <c r="L33" i="1" s="1"/>
  <c r="L23" i="1"/>
  <c r="L101" i="1"/>
  <c r="L100" i="1"/>
  <c r="L97" i="1"/>
  <c r="L95" i="1"/>
  <c r="L80" i="1"/>
  <c r="L78" i="1"/>
  <c r="L76" i="1"/>
  <c r="L91" i="1"/>
  <c r="L89" i="1"/>
  <c r="L88" i="1"/>
  <c r="L87" i="1"/>
  <c r="L85" i="1"/>
  <c r="L75" i="1"/>
  <c r="L74" i="1"/>
  <c r="L72" i="1"/>
  <c r="L71" i="1"/>
  <c r="L70" i="1"/>
  <c r="L69" i="1"/>
  <c r="L68" i="1"/>
  <c r="L65" i="1"/>
  <c r="L63" i="1"/>
  <c r="L59" i="1"/>
  <c r="L55" i="1"/>
  <c r="L54" i="1"/>
  <c r="L53" i="1"/>
  <c r="L52" i="1"/>
  <c r="L50" i="1"/>
  <c r="L49" i="1"/>
  <c r="L48" i="1"/>
  <c r="L47" i="1"/>
  <c r="L46" i="1"/>
  <c r="L45" i="1"/>
  <c r="L44" i="1"/>
  <c r="L41" i="1"/>
  <c r="L38" i="1"/>
  <c r="L28" i="1"/>
  <c r="L24" i="1"/>
  <c r="L16" i="1"/>
  <c r="L13" i="1"/>
  <c r="H55" i="1"/>
  <c r="H54" i="1"/>
  <c r="H53" i="1"/>
  <c r="H52" i="1"/>
  <c r="H51" i="1"/>
  <c r="L51" i="1" s="1"/>
  <c r="H50" i="1"/>
  <c r="H49" i="1"/>
  <c r="H68" i="1"/>
  <c r="H66" i="1"/>
  <c r="L66" i="1" s="1"/>
  <c r="H65" i="1"/>
  <c r="H46" i="1"/>
  <c r="H45" i="1"/>
  <c r="H44" i="1"/>
  <c r="H90" i="1"/>
  <c r="L90" i="1" s="1"/>
  <c r="H89" i="1"/>
  <c r="H92" i="1"/>
  <c r="L92" i="1" s="1"/>
  <c r="H93" i="1"/>
  <c r="L93" i="1" s="1"/>
  <c r="H78" i="1"/>
  <c r="H80" i="1"/>
  <c r="H73" i="1"/>
  <c r="L73" i="1" s="1"/>
  <c r="H67" i="1"/>
  <c r="L67" i="1" s="1"/>
  <c r="H88" i="1"/>
  <c r="H81" i="1"/>
  <c r="L81" i="1" s="1"/>
  <c r="H79" i="1"/>
  <c r="L79" i="1" s="1"/>
  <c r="H77" i="1"/>
  <c r="L77" i="1" s="1"/>
  <c r="H29" i="1"/>
  <c r="L29" i="1" s="1"/>
  <c r="H17" i="1"/>
  <c r="L17" i="1" s="1"/>
  <c r="H41" i="1"/>
  <c r="H25" i="1"/>
  <c r="L25" i="1" s="1"/>
  <c r="H59" i="1"/>
  <c r="H96" i="1"/>
  <c r="L96" i="1" s="1"/>
  <c r="H95" i="1"/>
  <c r="H16" i="1"/>
  <c r="H11" i="1"/>
  <c r="L11" i="1" s="1"/>
  <c r="H12" i="1"/>
  <c r="L12" i="1" s="1"/>
  <c r="H76" i="1"/>
  <c r="H94" i="1"/>
  <c r="L94" i="1" s="1"/>
  <c r="H91" i="1"/>
  <c r="H87" i="1"/>
  <c r="H86" i="1"/>
  <c r="L86" i="1" s="1"/>
  <c r="H84" i="1"/>
  <c r="L84" i="1" s="1"/>
  <c r="H75" i="1"/>
  <c r="H64" i="1"/>
  <c r="L64" i="1" s="1"/>
  <c r="H63" i="1"/>
  <c r="H62" i="1"/>
  <c r="L62" i="1" s="1"/>
  <c r="H61" i="1"/>
  <c r="L61" i="1" s="1"/>
  <c r="H60" i="1"/>
  <c r="L60" i="1" s="1"/>
  <c r="H58" i="1"/>
  <c r="L58" i="1" s="1"/>
  <c r="H37" i="1"/>
  <c r="L37" i="1" s="1"/>
  <c r="H32" i="1"/>
  <c r="L32" i="1" s="1"/>
  <c r="H30" i="1"/>
  <c r="L30" i="1" s="1"/>
  <c r="H28" i="1"/>
  <c r="H24" i="1"/>
  <c r="H22" i="1"/>
  <c r="L22" i="1" s="1"/>
  <c r="L110" i="1" l="1"/>
</calcChain>
</file>

<file path=xl/sharedStrings.xml><?xml version="1.0" encoding="utf-8"?>
<sst xmlns="http://schemas.openxmlformats.org/spreadsheetml/2006/main" count="359" uniqueCount="197">
  <si>
    <t>Type/Model</t>
  </si>
  <si>
    <t>Cost/Pc</t>
  </si>
  <si>
    <t>Ext. Cost</t>
  </si>
  <si>
    <t>Site</t>
  </si>
  <si>
    <t>Company &amp; Info</t>
  </si>
  <si>
    <t>Ships To</t>
  </si>
  <si>
    <t>Notes</t>
  </si>
  <si>
    <t>Shipping Cost</t>
  </si>
  <si>
    <t>Total Cost</t>
  </si>
  <si>
    <t>Capacitors</t>
  </si>
  <si>
    <t>End Plates &amp; Shrouds</t>
  </si>
  <si>
    <t>Goodyear 4L430 V-Belt</t>
  </si>
  <si>
    <t>Drive Motor</t>
  </si>
  <si>
    <t>DC PM Variable Speed, 2500 RPM, 180V armature, 7/8" shaft, w/ base</t>
  </si>
  <si>
    <t>Generator Core (Fully Assembled)</t>
  </si>
  <si>
    <t>See PDF for design specs</t>
  </si>
  <si>
    <t>Generator Core (Parts)</t>
  </si>
  <si>
    <t>8" Bolts, 1/4 - 28 thread, Grade 8</t>
  </si>
  <si>
    <t>Other Parts</t>
  </si>
  <si>
    <t>Tools</t>
  </si>
  <si>
    <t>8 - 12" each</t>
  </si>
  <si>
    <t>2 rolls</t>
  </si>
  <si>
    <t>Website-Order</t>
  </si>
  <si>
    <t>Mouser - Taipei City, Taiwan</t>
  </si>
  <si>
    <t>US - Ships UPS</t>
  </si>
  <si>
    <t>Not stocked - Need qoute for delivery</t>
  </si>
  <si>
    <t>See Project Manger for full details BULKDISCOUNT</t>
  </si>
  <si>
    <t>BACKORDERED 20 Weeks also see project manager BULKDISCOUNT</t>
  </si>
  <si>
    <t>Backorderd 3 weeks see project manager</t>
  </si>
  <si>
    <t>InStock BULKPRICING</t>
  </si>
  <si>
    <t>Free +$100</t>
  </si>
  <si>
    <t>The BIG Bearing Store.com</t>
  </si>
  <si>
    <t>US - Ships UPS looks to also ship internationally</t>
  </si>
  <si>
    <t>eBay</t>
  </si>
  <si>
    <t>Order</t>
  </si>
  <si>
    <t>US Only</t>
  </si>
  <si>
    <t>10 Available as of 4/6/14</t>
  </si>
  <si>
    <t>72 available as of 4/6/14</t>
  </si>
  <si>
    <t>Exciter Coil</t>
  </si>
  <si>
    <t>Interstate Plastics</t>
  </si>
  <si>
    <t>Website - Order</t>
  </si>
  <si>
    <t>US - Ships</t>
  </si>
  <si>
    <t>Speedy Metals</t>
  </si>
  <si>
    <t>1-2 Business Day Processing to Ship time</t>
  </si>
  <si>
    <t>S&amp;W Wire Cranberry Twp, PA 1-800-635-8467</t>
  </si>
  <si>
    <t xml:space="preserve">Website </t>
  </si>
  <si>
    <t>Call Monday</t>
  </si>
  <si>
    <t>Gaurdian</t>
  </si>
  <si>
    <t>Ships in 1 Day, Must ofer over $30</t>
  </si>
  <si>
    <t xml:space="preserve">US  </t>
  </si>
  <si>
    <t>Newark</t>
  </si>
  <si>
    <t>100' Spools will need 1 per QEG, Bulk Pricing</t>
  </si>
  <si>
    <t>Continental US Only</t>
  </si>
  <si>
    <t>Site Does Not Give Option to See</t>
  </si>
  <si>
    <t>InStock Fasteners</t>
  </si>
  <si>
    <t>$66/box of 20, 1 Box = 2.5 QEG, BULK PRICING</t>
  </si>
  <si>
    <t>$127.49/ box of 5000</t>
  </si>
  <si>
    <t>$108.01/box of 7704</t>
  </si>
  <si>
    <t>US &amp; International</t>
  </si>
  <si>
    <t>$75.80 for Bolts, Nuts, &amp; Washers</t>
  </si>
  <si>
    <t>Online Metals</t>
  </si>
  <si>
    <t>US - Ships from 6 locations in US</t>
  </si>
  <si>
    <t>$21 Cut Fee on Top of Materials, Shipping Price also includes angle alum.</t>
  </si>
  <si>
    <t>UPS Shipping - Mainly US Shipping</t>
  </si>
  <si>
    <t>EMCO</t>
  </si>
  <si>
    <t>Website - Product Info</t>
  </si>
  <si>
    <t>US - Offers Drop Shipments to break up Bulk buy btw parties</t>
  </si>
  <si>
    <t>Contact Chris 973-   BULK PRICING</t>
  </si>
  <si>
    <t>ePlastics</t>
  </si>
  <si>
    <t>1 12"x12" sheet would be good for 4 cuts, price reflects for 2</t>
  </si>
  <si>
    <t>US - UPS Ground &amp; Offers International Shipping</t>
  </si>
  <si>
    <t>Website</t>
  </si>
  <si>
    <t>Torelco - mpeterson@torelco.com</t>
  </si>
  <si>
    <t>Complete Coil -stator &amp; rotor, mica comp. magnet wire, sleeving, spacer blocks, mylar tape, and outerwrap tape.  5 week processing and delivery time</t>
  </si>
  <si>
    <t>McMaster-Carr</t>
  </si>
  <si>
    <t>Site Doesn’t Say</t>
  </si>
  <si>
    <t>Amazon</t>
  </si>
  <si>
    <t>10 left in stock, will work? Also is a 5/8" shaft not 7/8"</t>
  </si>
  <si>
    <t>Allied Electronics</t>
  </si>
  <si>
    <t>100' Spools, Bulk Pricing</t>
  </si>
  <si>
    <t>Galco</t>
  </si>
  <si>
    <t>US</t>
  </si>
  <si>
    <t>5 Day Lead time</t>
  </si>
  <si>
    <t>Westway Electric Supply</t>
  </si>
  <si>
    <t>US &amp; ships internationally</t>
  </si>
  <si>
    <t>Fastenal</t>
  </si>
  <si>
    <t>10 mL - 250 mL bottles available, stores all over the US</t>
  </si>
  <si>
    <t>US or pickup as many stores in US</t>
  </si>
  <si>
    <t>$792/box of 275</t>
  </si>
  <si>
    <t>1.75 oz or 4.5 oz, sold in cases of 10, Hazardous Material Classification</t>
  </si>
  <si>
    <t>Wholesale by piece not by ginormous boxes!</t>
  </si>
  <si>
    <t>Sold by piece!</t>
  </si>
  <si>
    <t>Shipping is calculated with bolts - $32.38</t>
  </si>
  <si>
    <t>Not gaurenteed stocked item, $639.00/ case of 10</t>
  </si>
  <si>
    <t>Order in multiples of 9 lbs @ $818.50/100 lbs</t>
  </si>
  <si>
    <t>Shipping Notes</t>
  </si>
  <si>
    <t>Free Shipping</t>
  </si>
  <si>
    <t>Plustar</t>
  </si>
  <si>
    <t>Minimum Order of 180 rolls, 36/case, 5 cases $2,745! Ouch</t>
  </si>
  <si>
    <t>What is needed in this tape,specs?</t>
  </si>
  <si>
    <t>EIS Inc.</t>
  </si>
  <si>
    <t>Lots of rolls of 1" wide x 36 yards on the site</t>
  </si>
  <si>
    <t>Northern Tool &amp; Equipment</t>
  </si>
  <si>
    <t>US or pickup at many stores across US</t>
  </si>
  <si>
    <t>Free +$35</t>
  </si>
  <si>
    <t>Lowe's</t>
  </si>
  <si>
    <t>Sold as 4'x2' piece good for 8 QEG's, ext cost reflects such</t>
  </si>
  <si>
    <t>Lowe's will not ship the piece via ground only by truck</t>
  </si>
  <si>
    <t>Generator Core (Laminations)</t>
  </si>
  <si>
    <t>Stator</t>
  </si>
  <si>
    <t>Rotor</t>
  </si>
  <si>
    <t>Proto Laminations, Inc.</t>
  </si>
  <si>
    <t>NO ASSEMBLY offered just laminations, BULKPRICING, 5-6 weeks to ship</t>
  </si>
  <si>
    <t>Shipping included w/ the stator from Proto</t>
  </si>
  <si>
    <t xml:space="preserve">Aerovox Corp - contact Misha Pierre-Mike </t>
  </si>
  <si>
    <t>Contacted Apr 7th for quote on custom manufacture of capacitors, awaiting reply on quote</t>
  </si>
  <si>
    <t>Assembled Strator &amp; Rotor, cores due in approx 4/22 - 4/29</t>
  </si>
  <si>
    <t>No shipping estimates included in quotes</t>
  </si>
  <si>
    <t>Does not provide shipping costs on site, though does offer centers across the US</t>
  </si>
  <si>
    <t>Whitmore/Wirenetics - Sean Donegan - sdonegan@wirenetics.com</t>
  </si>
  <si>
    <t>In Stock - $10.43/lb (5-10lbs) $9.26/lb (11-25lbs) 8.14/lb (26-75lbs) $50 min order</t>
  </si>
  <si>
    <t>Suggests MWRD20 Ultra Shield in lieu of, $13.67/lb (5-10lbs) $12.49/lb (11-25lbs) $11.41/lb (26-75lbs) MIN order $50</t>
  </si>
  <si>
    <t>No Shipping Estimate with Quote</t>
  </si>
  <si>
    <t>Leicong America, In - David C. Pan - dcpan@leicong.com</t>
  </si>
  <si>
    <t>Correspondece on April 8, awaiting a quote, has manufacturing capabilities in US, China, &amp; Taiwan</t>
  </si>
  <si>
    <t>Fred R. Rippy, Inc. - Bertha Graves - bgraves@frrippy.com</t>
  </si>
  <si>
    <t>Must request to receive exact amount, quote good for 30 days from 4/8/14, NO ASSEMBLY</t>
  </si>
  <si>
    <t>Electrical Apparatus - multiple contacts through the quoting process -eam74@msn.com</t>
  </si>
  <si>
    <t>Quote for 2 day ground shipping, others available as well though cost varies</t>
  </si>
  <si>
    <t>$1250 for first order and $950 for each thereafter - 3 week turnaround - Welded</t>
  </si>
  <si>
    <t>Professional Plastics</t>
  </si>
  <si>
    <t>is this what is needed?</t>
  </si>
  <si>
    <t>Self sourced</t>
  </si>
  <si>
    <t>Could bring the price down to FREE if motors sourced from treadmills.</t>
  </si>
  <si>
    <t>Ace Laser Technologies Inc. - Justin Oestreich jo@ace-laser.com</t>
  </si>
  <si>
    <t>Stator &amp; Rotor</t>
  </si>
  <si>
    <t>Stator &amp; Rotor Welding</t>
  </si>
  <si>
    <t>Also add in the $250 weld fee for both stator &amp; Rotor, 2 week lead time</t>
  </si>
  <si>
    <t>Shipping incldued for stator &amp; rotor for Ace Laser Tech</t>
  </si>
  <si>
    <t>Lamination Specialties - sales@laminationspecialties.com</t>
  </si>
  <si>
    <t>5 weeks lead time, assembled, 1 - $1576.80, 5 - $1206.00, 10 - $1159.20, 20 - $1137.60</t>
  </si>
  <si>
    <t>Shipping not estimated with received quote</t>
  </si>
  <si>
    <t>TO DO LIST</t>
  </si>
  <si>
    <t>Search for film capacitors</t>
  </si>
  <si>
    <t>Search for drive motors</t>
  </si>
  <si>
    <t>Tools for shop needed</t>
  </si>
  <si>
    <t>Search for insulation/tapes/mica plates</t>
  </si>
  <si>
    <t>Format this into a shareable document</t>
  </si>
  <si>
    <t>Toroidal Winder</t>
  </si>
  <si>
    <t>Oscilloscope</t>
  </si>
  <si>
    <t>Drill Press</t>
  </si>
  <si>
    <t>Digital Multimeter</t>
  </si>
  <si>
    <t>Strobe or Contact Tachometer</t>
  </si>
  <si>
    <t>Kilovolt Probe</t>
  </si>
  <si>
    <t>Micrometer 6" Caliper</t>
  </si>
  <si>
    <t>Ceramic Disc 15pF 3150 Volts</t>
  </si>
  <si>
    <t>Film Capacitor 2.5uF 2000 Volts</t>
  </si>
  <si>
    <t>Clear Cast Acrylic Tube - 4 3/4" OD x 4 1/2" ID, 1' Length</t>
  </si>
  <si>
    <t>Shrouds - G10/FR4 Fiberglass Reinforce Epoxy Laminate - 1/8" thick x 5.875" diameter</t>
  </si>
  <si>
    <t>End PlatesG10/FR4 Fiberglass Reinforced Epoxy Laminate (See PDF for design specs)</t>
  </si>
  <si>
    <t>Price is for a 3' x 4' sheet .500" thick, cost does not include cutting</t>
  </si>
  <si>
    <t>QTY</t>
  </si>
  <si>
    <t>Variac - 120/240V in, 0-280V out, 9.5 Amps, Type 1520 (STACO)</t>
  </si>
  <si>
    <t>Washers - 1/4 - flat</t>
  </si>
  <si>
    <t>Nuts - 1/4 - 28 Grade 8</t>
  </si>
  <si>
    <t>Angle Aluminum - 1 1/2"x1 1/2"x4'  - 1/8" thick</t>
  </si>
  <si>
    <t>Bridge Rectifier - 600 Volt, 25 Amp, quick connect terminals</t>
  </si>
  <si>
    <t>Start/Run Switch - DPDT center off, 15 Amp, 240V</t>
  </si>
  <si>
    <t>Receptacle - 50 Amp</t>
  </si>
  <si>
    <t>Plug -50 Amp</t>
  </si>
  <si>
    <t>Electrical Box - 4" x 4"</t>
  </si>
  <si>
    <t>Plexiglass - 1/4" thick x 12" square</t>
  </si>
  <si>
    <t>Console Box with Panel - 1456FG4BKBU (Hammond Mfg.)</t>
  </si>
  <si>
    <t>Nomex Corner Insulation - Torelco</t>
  </si>
  <si>
    <t>1" Reinforced High-Strength Black Tape - 60020719 (Von Roll)</t>
  </si>
  <si>
    <t>1" Hi-temp, White Fiberglass Tape - RG48 (Intertape) 36 YD/Roll</t>
  </si>
  <si>
    <t>Fiberglass Sleeving w/ PVC for #10 HAPT wire - PF1308</t>
  </si>
  <si>
    <t>500' Spools, Bulk Discount, 1 Spool good for 5 QEGs</t>
  </si>
  <si>
    <t>Teflon Tubing - TFT20019 NA005 (Alpha Wire)</t>
  </si>
  <si>
    <t>Magnet Wire #20 Round Pulse Shield, HTAIHSD 6" SPL/060-Heavy MW35, 73, 36 - 5200' approx 16.28 lbs</t>
  </si>
  <si>
    <t>Magnet Wire #10 Round HPT or HAPT - 620' approx 19.57 lbs</t>
  </si>
  <si>
    <t>Bearings - 7/8" Three Bolt Flange Bearings</t>
  </si>
  <si>
    <t>Mica Plates - 36" x 36" x .030"</t>
  </si>
  <si>
    <t>Bonder Activator - 7387 Activator</t>
  </si>
  <si>
    <t>Shaft/Rotor Bonder - Loctite 648</t>
  </si>
  <si>
    <t>Mica Tape - 1" x 50 Yards</t>
  </si>
  <si>
    <t>Spacer Blocks - 1.5"x1.5"x4.5" Aluminum 6061-T6</t>
  </si>
  <si>
    <t>Generator Pulley - 1 Groove, 2.5"x7/8" Bore, Type A Pully - AK25x7/8</t>
  </si>
  <si>
    <t>Motor Pulley - 1 Groove, 3" x 7/8" Bore, Type A Pulley - AK30x7/8</t>
  </si>
  <si>
    <t>V-Belts, Pulleys, Shaft</t>
  </si>
  <si>
    <t>Shaft - 7/8" dia x 11" long w/ standard 3/16"x3/32" keyway - C1045 TGP Trukey</t>
  </si>
  <si>
    <t>3' Sections, possible does not shipp and may need picked up in stores</t>
  </si>
  <si>
    <t>Shipping for both pulleys and shaft from Fastenal</t>
  </si>
  <si>
    <t>1 or 0</t>
  </si>
  <si>
    <t>To calculate the cost with shipping of the parts simple add a 1 or 0 in this column.  If you would like a particular part to be calculated together type "1" in this column.  If you do not want it calculated then leave the block blank or add "0" or any numerical value &lt;0.9</t>
  </si>
  <si>
    <t>Magnet Wire #10 Round HPT or HAPT - How much needed for exciter coil??  5 lbs for quoting purposes</t>
  </si>
  <si>
    <t>Contact Chris 973-559-8041   BULK PRICING $165.75/2 $115.55/10 $106.75/25 $99.80/50 $88.90/100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</si>
</sst>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4" borderId="0" applyNumberFormat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0" borderId="2" xfId="0" applyBorder="1" applyAlignment="1">
      <alignment wrapText="1"/>
    </xf>
    <xf numFmtId="164" fontId="0" fillId="0" borderId="2" xfId="0" applyNumberFormat="1" applyBorder="1" applyAlignment="1">
      <alignment wrapText="1"/>
    </xf>
    <xf numFmtId="0" fontId="4" fillId="4" borderId="2" xfId="4" applyBorder="1" applyAlignment="1">
      <alignment wrapText="1"/>
    </xf>
    <xf numFmtId="0" fontId="1" fillId="0" borderId="2" xfId="1" applyBorder="1" applyAlignment="1" applyProtection="1">
      <alignment wrapText="1"/>
    </xf>
    <xf numFmtId="0" fontId="2" fillId="2" borderId="2" xfId="2" applyBorder="1" applyAlignment="1">
      <alignment wrapText="1"/>
    </xf>
    <xf numFmtId="164" fontId="2" fillId="2" borderId="2" xfId="2" applyNumberFormat="1" applyBorder="1" applyAlignment="1">
      <alignment wrapText="1"/>
    </xf>
    <xf numFmtId="0" fontId="0" fillId="0" borderId="2" xfId="0" applyBorder="1" applyAlignment="1">
      <alignment horizontal="center" wrapText="1"/>
    </xf>
    <xf numFmtId="0" fontId="3" fillId="3" borderId="2" xfId="3" applyBorder="1" applyAlignment="1">
      <alignment wrapText="1"/>
    </xf>
    <xf numFmtId="164" fontId="3" fillId="3" borderId="2" xfId="3" applyNumberFormat="1" applyBorder="1" applyAlignment="1">
      <alignment wrapText="1"/>
    </xf>
    <xf numFmtId="164" fontId="0" fillId="0" borderId="2" xfId="0" applyNumberFormat="1" applyBorder="1"/>
    <xf numFmtId="164" fontId="0" fillId="0" borderId="2" xfId="0" applyNumberFormat="1" applyFill="1" applyBorder="1" applyAlignment="1">
      <alignment wrapText="1"/>
    </xf>
    <xf numFmtId="164" fontId="4" fillId="4" borderId="2" xfId="4" applyNumberFormat="1" applyBorder="1" applyAlignment="1">
      <alignment wrapText="1"/>
    </xf>
    <xf numFmtId="0" fontId="0" fillId="0" borderId="2" xfId="0" applyBorder="1" applyAlignment="1">
      <alignment horizontal="center" wrapText="1"/>
    </xf>
    <xf numFmtId="164" fontId="4" fillId="4" borderId="0" xfId="4" applyNumberFormat="1" applyAlignment="1">
      <alignment horizontal="center" wrapText="1"/>
    </xf>
    <xf numFmtId="0" fontId="1" fillId="0" borderId="2" xfId="1" applyBorder="1" applyAlignment="1" applyProtection="1">
      <alignment horizontal="center" wrapText="1"/>
    </xf>
  </cellXfs>
  <cellStyles count="5">
    <cellStyle name="Bra" xfId="4" builtinId="26"/>
    <cellStyle name="Dålig" xfId="2" builtinId="27"/>
    <cellStyle name="Hyperlänk" xfId="1" builtinId="8"/>
    <cellStyle name="Kontrollcell" xfId="3" builtinId="2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amazon.com/DC-Leeson-Electric-Motor-108265/dp/B000AL59HI/ref=sr_1_3?ie=UTF8&amp;qid=1396428078&amp;sr=8-3&amp;keywords=2500+rpm+1+Hp+motor" TargetMode="External"/><Relationship Id="rId21" Type="http://schemas.openxmlformats.org/officeDocument/2006/relationships/hyperlink" Target="http://www.emcoplastics.com/materials/phenolic/phenolics-glass-reinforced/" TargetMode="External"/><Relationship Id="rId42" Type="http://schemas.openxmlformats.org/officeDocument/2006/relationships/hyperlink" Target="http://www.lowes.com/pd_11288-1638-1AG2196A_4294713161__?productId=3502046&amp;Ns=p_product_qty_sales_dollar|1&amp;pl=1&amp;currentURL=%3FNs%3Dp_product_qty_sales_dollar%7C1&amp;facetInfo=" TargetMode="External"/><Relationship Id="rId47" Type="http://schemas.openxmlformats.org/officeDocument/2006/relationships/hyperlink" Target="http://www.protolam.com/" TargetMode="External"/><Relationship Id="rId63" Type="http://schemas.openxmlformats.org/officeDocument/2006/relationships/hyperlink" Target="http://www.eplastics.com/Plastic/G10_FR4_Glass_Epoxy_Sheet/NAME_153" TargetMode="External"/><Relationship Id="rId68" Type="http://schemas.openxmlformats.org/officeDocument/2006/relationships/hyperlink" Target="http://www.swwireco.com/wprod.htm" TargetMode="External"/><Relationship Id="rId7" Type="http://schemas.openxmlformats.org/officeDocument/2006/relationships/hyperlink" Target="http://tw.mouser.com/ProductDetail/GeneSiC-Semiconductor/KBPC2506T/?qs=sGAEpiMZZMtQ8nqTKtFS%2fKGlmTW84eZI1YHVemKoZ78sAUJvvz1ySA%3d%3d" TargetMode="External"/><Relationship Id="rId2" Type="http://schemas.openxmlformats.org/officeDocument/2006/relationships/hyperlink" Target="http://www.scribd.com/doc/214801640/End-Plates-QEG" TargetMode="External"/><Relationship Id="rId16" Type="http://schemas.openxmlformats.org/officeDocument/2006/relationships/hyperlink" Target="https://www.instockfasteners.com/MyFA/mydescriptxhtmlpartid=95555" TargetMode="External"/><Relationship Id="rId29" Type="http://schemas.openxmlformats.org/officeDocument/2006/relationships/hyperlink" Target="http://www.galco.com/buy/Staco-Energy/1520CT" TargetMode="External"/><Relationship Id="rId11" Type="http://schemas.openxmlformats.org/officeDocument/2006/relationships/hyperlink" Target="http://www.ebay.com/itm/AK25-X-7-8-Single-Groove-V-Belt-Pulley-Sheave-2-50-OD-/390810288526?pt=BI_Heavy_Equipment_Parts&amp;hash=item5afe1bc18e" TargetMode="External"/><Relationship Id="rId24" Type="http://schemas.openxmlformats.org/officeDocument/2006/relationships/hyperlink" Target="http://www.mcmaster.com/" TargetMode="External"/><Relationship Id="rId32" Type="http://schemas.openxmlformats.org/officeDocument/2006/relationships/hyperlink" Target="https://www.fastenal.com/web/products/_/Navigation?term=7387+activator&amp;termca=&amp;termpx=&amp;sortby=&amp;sortdir=&amp;searchmode=productSearch&amp;zipcode=&amp;filterByStore=&amp;filterByVendingMachine=&amp;r=%20~|categoryl1:%22601680%20Chemicals%209and%20Paints%22|~%20~|categoryl2:%252" TargetMode="External"/><Relationship Id="rId37" Type="http://schemas.openxmlformats.org/officeDocument/2006/relationships/hyperlink" Target="https://shop.eis-inc.com/sap(bD1lbiZjPTAwMQ==)/bc/bsp/sap/zeis2/index.htm?prod_area=556" TargetMode="External"/><Relationship Id="rId40" Type="http://schemas.openxmlformats.org/officeDocument/2006/relationships/hyperlink" Target="http://www.northerntool.com/shop/tools/product_200606443_200606443?cm_mmc=Google-pla-_-Welding-_-Welding%20Accessories-_-1640812&amp;ci_src=17588969&amp;ci_sku=1640812&amp;gclid=CMCCu9TXzb0CFcg7Ogodn0UAbg" TargetMode="External"/><Relationship Id="rId45" Type="http://schemas.openxmlformats.org/officeDocument/2006/relationships/hyperlink" Target="http://www.lowes.com/pd_423571-43469-4506_0__?productId=4068225&amp;Ntt=50+amp+plugs&amp;pl=1&amp;currentURL=%3FNtt%3D50%2Bamp%2Bplugs&amp;facetInfo=" TargetMode="External"/><Relationship Id="rId53" Type="http://schemas.openxmlformats.org/officeDocument/2006/relationships/hyperlink" Target="http://www.leicong.com/" TargetMode="External"/><Relationship Id="rId58" Type="http://schemas.openxmlformats.org/officeDocument/2006/relationships/hyperlink" Target="http://www.instructables.com/id/Use-a-Treadmill-DC-Drive-Motor-and-PWM-Speed-Contr/" TargetMode="External"/><Relationship Id="rId66" Type="http://schemas.openxmlformats.org/officeDocument/2006/relationships/hyperlink" Target="http://www.fastenal.com/web/products/details/4134009?searchMode=productSearch&amp;zipcode=&amp;filterByStore=&amp;filterByVendingMachine=" TargetMode="External"/><Relationship Id="rId5" Type="http://schemas.openxmlformats.org/officeDocument/2006/relationships/hyperlink" Target="http://tw.mouser.com/ProductDetail/Staco/1510-2/?qs=%2fha2pyFadugwOGeaborZEAJ1YjidrW6I6LbApo6gHtQ%3d" TargetMode="External"/><Relationship Id="rId61" Type="http://schemas.openxmlformats.org/officeDocument/2006/relationships/hyperlink" Target="http://www.ace-laser.com/" TargetMode="External"/><Relationship Id="rId19" Type="http://schemas.openxmlformats.org/officeDocument/2006/relationships/hyperlink" Target="http://www.onlinemetals.com/merchant.cfm?pid=978&amp;step=4&amp;showunits=inches&amp;id=62&amp;top_cat=60" TargetMode="External"/><Relationship Id="rId14" Type="http://schemas.openxmlformats.org/officeDocument/2006/relationships/hyperlink" Target="http://www.guardiancatalog.com/Goodyear-4L430-p/88036561.htm" TargetMode="External"/><Relationship Id="rId22" Type="http://schemas.openxmlformats.org/officeDocument/2006/relationships/hyperlink" Target="http://www.eplastics.com/NAME_100" TargetMode="External"/><Relationship Id="rId27" Type="http://schemas.openxmlformats.org/officeDocument/2006/relationships/hyperlink" Target="http://www.alliedelec.com/search/productdetail.aspx?SKU=70139287&amp;mkwid=sOsyzEBX7&amp;pcrid=23465314817&amp;pkw=tft20019%20na005&amp;pmt=b&amp;pdv=c&amp;gclid=CPyN7-bBxL0CFQ7MtAodVlcATA" TargetMode="External"/><Relationship Id="rId30" Type="http://schemas.openxmlformats.org/officeDocument/2006/relationships/hyperlink" Target="http://www.westwayelectricsupply.com/4825i-tog-15a-120-277v-dpdt-cntr-off-iv.html" TargetMode="External"/><Relationship Id="rId35" Type="http://schemas.openxmlformats.org/officeDocument/2006/relationships/hyperlink" Target="https://www.fastenal.com/web/products/details/0700793?searchMode=productSearch&amp;zipcode=&amp;filterByStore=&amp;filterByVendingMachine=" TargetMode="External"/><Relationship Id="rId43" Type="http://schemas.openxmlformats.org/officeDocument/2006/relationships/hyperlink" Target="http://www.speedymetals.com/pc-2183-8344-1-12-x-1-12-angle-6061-t6-aluminum-extruded.aspx" TargetMode="External"/><Relationship Id="rId48" Type="http://schemas.openxmlformats.org/officeDocument/2006/relationships/hyperlink" Target="http://www.protolam.com/" TargetMode="External"/><Relationship Id="rId56" Type="http://schemas.openxmlformats.org/officeDocument/2006/relationships/hyperlink" Target="http://laminations.frrippy.com/item/all-categories/custom-laser-laminations/item-1002?" TargetMode="External"/><Relationship Id="rId64" Type="http://schemas.openxmlformats.org/officeDocument/2006/relationships/hyperlink" Target="http://www.professionalplastics.com/NOMEXPAPER" TargetMode="External"/><Relationship Id="rId69" Type="http://schemas.openxmlformats.org/officeDocument/2006/relationships/hyperlink" Target="http://www.wireandcable.com/index.html" TargetMode="External"/><Relationship Id="rId8" Type="http://schemas.openxmlformats.org/officeDocument/2006/relationships/hyperlink" Target="http://tw.mouser.com/ProductDetail/Hammond-Manufacturing/1411JU/?qs=sGAEpiMZZMsrGrAVj6eTvcyE6rMCMXk8ftlK4KrSknU%3d" TargetMode="External"/><Relationship Id="rId51" Type="http://schemas.openxmlformats.org/officeDocument/2006/relationships/hyperlink" Target="http://www.wireandcable.com/index.html" TargetMode="External"/><Relationship Id="rId3" Type="http://schemas.openxmlformats.org/officeDocument/2006/relationships/hyperlink" Target="http://tw.mouser.com/Search/Refine.aspx?Keyword=15pF+3150volts" TargetMode="External"/><Relationship Id="rId12" Type="http://schemas.openxmlformats.org/officeDocument/2006/relationships/hyperlink" Target="http://www.speedymetals.com/pc-2500-8378-1-12-sq-6061-t6511-aluminum-extruded.aspx" TargetMode="External"/><Relationship Id="rId17" Type="http://schemas.openxmlformats.org/officeDocument/2006/relationships/hyperlink" Target="https://www.instockfasteners.com/MyFA/mydescriptxhtmlpartid=44843" TargetMode="External"/><Relationship Id="rId25" Type="http://schemas.openxmlformats.org/officeDocument/2006/relationships/hyperlink" Target="http://www.amazon.com/Jason-Industrial-V-Belt-Section-32-inch/dp/B00A9ZL3FW/ref=sr_1_2?ie=UTF8&amp;qid=1396107265&amp;sr=8-2&amp;keywords=Goodyear+4L430+V-Belt" TargetMode="External"/><Relationship Id="rId33" Type="http://schemas.openxmlformats.org/officeDocument/2006/relationships/hyperlink" Target="https://www.fastenal.com/web/products/details/18779?searchMode=productSearch&amp;zipcode=&amp;filterByStore=&amp;filterByVendingMachine=" TargetMode="External"/><Relationship Id="rId38" Type="http://schemas.openxmlformats.org/officeDocument/2006/relationships/hyperlink" Target="https://www.plustar.com/products/Tape.High+Temperature+Tapes.Glass+Cloth.IPG+_+RG48" TargetMode="External"/><Relationship Id="rId46" Type="http://schemas.openxmlformats.org/officeDocument/2006/relationships/hyperlink" Target="http://www.lowes.com/pd_409859-43469-2106S_0__?productId=3775483&amp;Ntt=50+amp+receptacles&amp;pl=1&amp;currentURL=%3FNtt%3D50%2Bamp%2Breceptacles&amp;facetInfo=" TargetMode="External"/><Relationship Id="rId59" Type="http://schemas.openxmlformats.org/officeDocument/2006/relationships/hyperlink" Target="http://www.ace-laser.com/" TargetMode="External"/><Relationship Id="rId67" Type="http://schemas.openxmlformats.org/officeDocument/2006/relationships/hyperlink" Target="http://www.fastenal.com/web/products/details/0157520?searchMode=productSearch&amp;zipcode=&amp;filterByStore=&amp;filterByVendingMachine=" TargetMode="External"/><Relationship Id="rId20" Type="http://schemas.openxmlformats.org/officeDocument/2006/relationships/hyperlink" Target="http://www.emcoplastics.com/materials/phenolic/phenolics-glass-reinforced/" TargetMode="External"/><Relationship Id="rId41" Type="http://schemas.openxmlformats.org/officeDocument/2006/relationships/hyperlink" Target="http://www.amazon.com/Leviton-5374-Receptacle-Industrial-Grounding/dp/B00004YUNT/ref=pd_sxp_f_r" TargetMode="External"/><Relationship Id="rId54" Type="http://schemas.openxmlformats.org/officeDocument/2006/relationships/hyperlink" Target="http://www.leicong.com/" TargetMode="External"/><Relationship Id="rId62" Type="http://schemas.openxmlformats.org/officeDocument/2006/relationships/hyperlink" Target="http://www.laminationspecialties.com/" TargetMode="External"/><Relationship Id="rId70" Type="http://schemas.openxmlformats.org/officeDocument/2006/relationships/printerSettings" Target="../printerSettings/printerSettings1.bin"/><Relationship Id="rId1" Type="http://schemas.openxmlformats.org/officeDocument/2006/relationships/hyperlink" Target="http://www.scribd.com/doc/214801690/Stator-Rotor-QEG" TargetMode="External"/><Relationship Id="rId6" Type="http://schemas.openxmlformats.org/officeDocument/2006/relationships/hyperlink" Target="http://tw.mouser.com/ProductDetail/Hammond/1456FG4BKBU/?qs=%2fha2pyFadugQcptYcited76DWc%2fYDFbcpOukzHCqScI%3d" TargetMode="External"/><Relationship Id="rId15" Type="http://schemas.openxmlformats.org/officeDocument/2006/relationships/hyperlink" Target="http://www.newark.com/alpha-wire/tft20019-na005/tft20019-natural-100-ft/dp/66F2232" TargetMode="External"/><Relationship Id="rId23" Type="http://schemas.openxmlformats.org/officeDocument/2006/relationships/hyperlink" Target="http://torelco.com/" TargetMode="External"/><Relationship Id="rId28" Type="http://schemas.openxmlformats.org/officeDocument/2006/relationships/hyperlink" Target="http://www.newark.com/alpha-wire/pf1308-bk005/sleeving-flexible-braided-3-582mm/dp/66F2451" TargetMode="External"/><Relationship Id="rId36" Type="http://schemas.openxmlformats.org/officeDocument/2006/relationships/hyperlink" Target="https://www.fastenal.com/web/products/details/0701968?searchMode=productSearch&amp;zipcode=&amp;filterByStore=&amp;filterByVendingMachine=" TargetMode="External"/><Relationship Id="rId49" Type="http://schemas.openxmlformats.org/officeDocument/2006/relationships/hyperlink" Target="http://www.aerovox.com/" TargetMode="External"/><Relationship Id="rId57" Type="http://schemas.openxmlformats.org/officeDocument/2006/relationships/hyperlink" Target="http://www.electricalapparatus.net/" TargetMode="External"/><Relationship Id="rId10" Type="http://schemas.openxmlformats.org/officeDocument/2006/relationships/hyperlink" Target="http://www.ebay.com/itm/BROWNING-HVAC-AK30x7-8-Sheave-3-05-O-D-Cast-Iron-/290934852923?pt=LH_DefaultDomain_0&amp;hash=item43bd118d3b" TargetMode="External"/><Relationship Id="rId31" Type="http://schemas.openxmlformats.org/officeDocument/2006/relationships/hyperlink" Target="https://www.fastenal.com/web/products?term=loctite+648%5D&amp;searchMode=" TargetMode="External"/><Relationship Id="rId44" Type="http://schemas.openxmlformats.org/officeDocument/2006/relationships/hyperlink" Target="http://www.lowes.com/pd_55972-37672-11358_0__?productId=3058175&amp;Ntt=angle+aluminum&amp;pl=1&amp;currentURL=%3FNtt%3Dangle%2Baluminum&amp;facetInfo=" TargetMode="External"/><Relationship Id="rId52" Type="http://schemas.openxmlformats.org/officeDocument/2006/relationships/hyperlink" Target="http://www.wireandcable.com/index.html" TargetMode="External"/><Relationship Id="rId60" Type="http://schemas.openxmlformats.org/officeDocument/2006/relationships/hyperlink" Target="http://www.ace-laser.com/" TargetMode="External"/><Relationship Id="rId65" Type="http://schemas.openxmlformats.org/officeDocument/2006/relationships/hyperlink" Target="http://www.fastenal.com/web/products/details/4134028?searchMode=productSearch&amp;zipcode=&amp;filterByStore=&amp;filterByVendingMachine=" TargetMode="External"/><Relationship Id="rId4" Type="http://schemas.openxmlformats.org/officeDocument/2006/relationships/hyperlink" Target="https://tw.mouser.com/ProjectManager/ProjectDetail.aspx?State=EDIT&amp;ProjectGUID=22d668f3-e0a7-4a0d-af0d-17d6c2085b2b" TargetMode="External"/><Relationship Id="rId9" Type="http://schemas.openxmlformats.org/officeDocument/2006/relationships/hyperlink" Target="http://www.thebigbearingstore.com/servlet/the-1174/7-fdsh-8%22-Three-Bolt-Flange/Detail" TargetMode="External"/><Relationship Id="rId13" Type="http://schemas.openxmlformats.org/officeDocument/2006/relationships/hyperlink" Target="http://www.swwireco.com/wprod.htm" TargetMode="External"/><Relationship Id="rId18" Type="http://schemas.openxmlformats.org/officeDocument/2006/relationships/hyperlink" Target="https://www.instockfasteners.com/MyFA/mydescriptxhtmlpartid=45454" TargetMode="External"/><Relationship Id="rId39" Type="http://schemas.openxmlformats.org/officeDocument/2006/relationships/hyperlink" Target="https://shop.eis-inc.com/sap(bD1lbiZjPTAwMQ==)/bc/bsp/sap/zeis2/index.htm?prod_nbr=MICA77986X1X50" TargetMode="External"/><Relationship Id="rId34" Type="http://schemas.openxmlformats.org/officeDocument/2006/relationships/hyperlink" Target="https://www.fastenal.com/web/products/details/36451?searchMode=productSearch&amp;zipcode=&amp;filterByStore=&amp;filterByVendingMachine=" TargetMode="External"/><Relationship Id="rId50" Type="http://schemas.openxmlformats.org/officeDocument/2006/relationships/hyperlink" Target="http://torelco.com/" TargetMode="External"/><Relationship Id="rId55" Type="http://schemas.openxmlformats.org/officeDocument/2006/relationships/hyperlink" Target="http://laminations.frrippy.com/item/all-categories/custom-laser-laminations/item-1002?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tabSelected="1" workbookViewId="0">
      <selection activeCell="O53" sqref="O53"/>
    </sheetView>
  </sheetViews>
  <sheetFormatPr defaultRowHeight="60" customHeight="1" x14ac:dyDescent="0.25"/>
  <cols>
    <col min="1" max="1" width="22.5703125" style="1" customWidth="1"/>
    <col min="2" max="2" width="5.5703125" style="1" customWidth="1"/>
    <col min="3" max="3" width="21.28515625" style="1" customWidth="1"/>
    <col min="4" max="4" width="9.140625" style="1"/>
    <col min="5" max="5" width="18.5703125" style="1" customWidth="1"/>
    <col min="6" max="6" width="28.85546875" style="1" customWidth="1"/>
    <col min="7" max="7" width="9.140625" style="1"/>
    <col min="8" max="8" width="10.85546875" style="1" customWidth="1"/>
    <col min="9" max="9" width="9.140625" style="1"/>
    <col min="10" max="10" width="16.85546875" style="1" customWidth="1"/>
    <col min="11" max="11" width="5.5703125" style="1" customWidth="1"/>
    <col min="12" max="12" width="9.5703125" style="1" bestFit="1" customWidth="1"/>
    <col min="13" max="16384" width="9.140625" style="1"/>
  </cols>
  <sheetData>
    <row r="1" spans="1:12" ht="60" customHeight="1" x14ac:dyDescent="0.25">
      <c r="A1" s="1" t="s">
        <v>142</v>
      </c>
      <c r="G1" s="2"/>
      <c r="H1" s="2"/>
      <c r="I1" s="2"/>
      <c r="L1" s="2"/>
    </row>
    <row r="2" spans="1:12" ht="60" customHeight="1" x14ac:dyDescent="0.25">
      <c r="A2" s="1" t="s">
        <v>143</v>
      </c>
      <c r="G2" s="2"/>
      <c r="H2" s="2"/>
      <c r="I2" s="2"/>
      <c r="L2" s="2"/>
    </row>
    <row r="3" spans="1:12" ht="60" customHeight="1" x14ac:dyDescent="0.25">
      <c r="A3" s="1" t="s">
        <v>144</v>
      </c>
      <c r="G3" s="2"/>
      <c r="H3" s="2"/>
      <c r="I3" s="2"/>
      <c r="L3" s="2"/>
    </row>
    <row r="4" spans="1:12" ht="60" customHeight="1" x14ac:dyDescent="0.25">
      <c r="A4" s="1" t="s">
        <v>145</v>
      </c>
      <c r="G4" s="2"/>
      <c r="H4" s="2"/>
      <c r="I4" s="2"/>
      <c r="L4" s="2"/>
    </row>
    <row r="5" spans="1:12" ht="60" customHeight="1" x14ac:dyDescent="0.25">
      <c r="A5" s="1" t="s">
        <v>146</v>
      </c>
      <c r="G5" s="2"/>
      <c r="H5" s="2"/>
      <c r="I5" s="2"/>
      <c r="L5" s="2"/>
    </row>
    <row r="6" spans="1:12" ht="60" customHeight="1" x14ac:dyDescent="0.25">
      <c r="A6" s="1" t="s">
        <v>147</v>
      </c>
      <c r="G6" s="2"/>
      <c r="H6" s="2"/>
      <c r="I6" s="2"/>
      <c r="L6" s="2"/>
    </row>
    <row r="7" spans="1:12" ht="60" customHeight="1" x14ac:dyDescent="0.25">
      <c r="G7" s="2"/>
      <c r="H7" s="2"/>
      <c r="I7" s="2"/>
      <c r="L7" s="2"/>
    </row>
    <row r="8" spans="1:12" ht="60" customHeight="1" x14ac:dyDescent="0.25">
      <c r="G8" s="16" t="s">
        <v>194</v>
      </c>
      <c r="H8" s="16"/>
      <c r="I8" s="16"/>
      <c r="J8" s="16"/>
      <c r="K8" s="16"/>
      <c r="L8" s="16"/>
    </row>
    <row r="9" spans="1:12" ht="60" customHeight="1" x14ac:dyDescent="0.25">
      <c r="A9" s="3" t="s">
        <v>0</v>
      </c>
      <c r="B9" s="3" t="s">
        <v>161</v>
      </c>
      <c r="C9" s="3" t="s">
        <v>4</v>
      </c>
      <c r="D9" s="3" t="s">
        <v>3</v>
      </c>
      <c r="E9" s="3" t="s">
        <v>5</v>
      </c>
      <c r="F9" s="3" t="s">
        <v>6</v>
      </c>
      <c r="G9" s="4" t="s">
        <v>1</v>
      </c>
      <c r="H9" s="4" t="s">
        <v>2</v>
      </c>
      <c r="I9" s="4" t="s">
        <v>7</v>
      </c>
      <c r="J9" s="3" t="s">
        <v>95</v>
      </c>
      <c r="K9" s="5" t="s">
        <v>193</v>
      </c>
      <c r="L9" s="4" t="s">
        <v>8</v>
      </c>
    </row>
    <row r="10" spans="1:12" ht="60" customHeight="1" x14ac:dyDescent="0.25">
      <c r="A10" s="15" t="s">
        <v>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60" customHeight="1" x14ac:dyDescent="0.25">
      <c r="A11" s="3" t="s">
        <v>155</v>
      </c>
      <c r="B11" s="3">
        <v>2</v>
      </c>
      <c r="C11" s="3" t="s">
        <v>23</v>
      </c>
      <c r="D11" s="6" t="s">
        <v>22</v>
      </c>
      <c r="E11" s="3" t="s">
        <v>24</v>
      </c>
      <c r="F11" s="3" t="s">
        <v>26</v>
      </c>
      <c r="G11" s="4">
        <v>0.31</v>
      </c>
      <c r="H11" s="4">
        <f>G11*B11</f>
        <v>0.62</v>
      </c>
      <c r="I11" s="4">
        <v>0</v>
      </c>
      <c r="J11" s="3" t="s">
        <v>30</v>
      </c>
      <c r="K11" s="3">
        <v>1</v>
      </c>
      <c r="L11" s="4">
        <f>IF(K11&gt;0.9, SUM(I11,H11), "Ignore")</f>
        <v>0.62</v>
      </c>
    </row>
    <row r="12" spans="1:12" ht="60" customHeight="1" x14ac:dyDescent="0.25">
      <c r="A12" s="15" t="s">
        <v>156</v>
      </c>
      <c r="B12" s="3">
        <v>12</v>
      </c>
      <c r="C12" s="3" t="s">
        <v>23</v>
      </c>
      <c r="D12" s="6" t="s">
        <v>22</v>
      </c>
      <c r="E12" s="3" t="s">
        <v>24</v>
      </c>
      <c r="F12" s="3" t="s">
        <v>27</v>
      </c>
      <c r="G12" s="4">
        <v>56.82</v>
      </c>
      <c r="H12" s="4">
        <f>G12*B12</f>
        <v>681.84</v>
      </c>
      <c r="I12" s="4">
        <v>0</v>
      </c>
      <c r="J12" s="3" t="s">
        <v>30</v>
      </c>
      <c r="K12" s="3">
        <v>1</v>
      </c>
      <c r="L12" s="4">
        <f>IF(K12&gt;0.9, SUM(I12,H12), "Ignore")</f>
        <v>681.84</v>
      </c>
    </row>
    <row r="13" spans="1:12" ht="60" customHeight="1" x14ac:dyDescent="0.25">
      <c r="A13" s="15"/>
      <c r="B13" s="3"/>
      <c r="C13" s="3" t="s">
        <v>114</v>
      </c>
      <c r="D13" s="6" t="s">
        <v>71</v>
      </c>
      <c r="E13" s="3"/>
      <c r="F13" s="7" t="s">
        <v>115</v>
      </c>
      <c r="G13" s="8"/>
      <c r="H13" s="8"/>
      <c r="I13" s="8"/>
      <c r="J13" s="3"/>
      <c r="K13" s="3"/>
      <c r="L13" s="4" t="str">
        <f>IF(K13&gt;0.9, SUM(I13,H13), "Ignore")</f>
        <v>Ignore</v>
      </c>
    </row>
    <row r="14" spans="1:12" ht="60" customHeight="1" x14ac:dyDescent="0.25">
      <c r="A14" s="3"/>
      <c r="B14" s="3"/>
      <c r="C14" s="3"/>
      <c r="D14" s="6"/>
      <c r="E14" s="3"/>
      <c r="F14" s="3"/>
      <c r="G14" s="4"/>
      <c r="H14" s="4"/>
      <c r="I14" s="4"/>
      <c r="J14" s="3"/>
      <c r="K14" s="3"/>
      <c r="L14" s="4"/>
    </row>
    <row r="15" spans="1:12" ht="60" customHeight="1" x14ac:dyDescent="0.25">
      <c r="A15" s="15" t="s">
        <v>38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60" customHeight="1" x14ac:dyDescent="0.25">
      <c r="A16" s="15" t="s">
        <v>157</v>
      </c>
      <c r="B16" s="3">
        <v>1</v>
      </c>
      <c r="C16" s="3" t="s">
        <v>39</v>
      </c>
      <c r="D16" s="6" t="s">
        <v>40</v>
      </c>
      <c r="E16" s="3" t="s">
        <v>41</v>
      </c>
      <c r="F16" s="3"/>
      <c r="G16" s="4">
        <v>49.13</v>
      </c>
      <c r="H16" s="4">
        <f>G16*B16</f>
        <v>49.13</v>
      </c>
      <c r="I16" s="4">
        <v>19.63</v>
      </c>
      <c r="J16" s="3"/>
      <c r="K16" s="3"/>
      <c r="L16" s="4" t="str">
        <f>IF(K16&gt;0.9, SUM(I16,H16), "Ignore")</f>
        <v>Ignore</v>
      </c>
    </row>
    <row r="17" spans="1:12" ht="60" customHeight="1" x14ac:dyDescent="0.25">
      <c r="A17" s="15"/>
      <c r="B17" s="3"/>
      <c r="C17" s="3" t="s">
        <v>74</v>
      </c>
      <c r="D17" s="6" t="s">
        <v>40</v>
      </c>
      <c r="E17" s="3"/>
      <c r="F17" s="3"/>
      <c r="G17" s="4">
        <v>33</v>
      </c>
      <c r="H17" s="4">
        <f>G17*B16</f>
        <v>33</v>
      </c>
      <c r="I17" s="4"/>
      <c r="J17" s="3" t="s">
        <v>75</v>
      </c>
      <c r="K17" s="3">
        <v>1</v>
      </c>
      <c r="L17" s="4">
        <f>IF(K17&gt;0.9, SUM(I17,H17), "Ignore")</f>
        <v>33</v>
      </c>
    </row>
    <row r="18" spans="1:12" ht="60" customHeight="1" x14ac:dyDescent="0.25">
      <c r="A18" s="15" t="s">
        <v>195</v>
      </c>
      <c r="B18" s="3">
        <v>5</v>
      </c>
      <c r="C18" s="3" t="s">
        <v>44</v>
      </c>
      <c r="D18" s="6" t="s">
        <v>45</v>
      </c>
      <c r="E18" s="3"/>
      <c r="F18" s="7" t="s">
        <v>46</v>
      </c>
      <c r="G18" s="4"/>
      <c r="H18" s="4">
        <f t="shared" ref="H18" si="0">G18*B18</f>
        <v>0</v>
      </c>
      <c r="I18" s="4"/>
      <c r="J18" s="3"/>
      <c r="K18" s="3"/>
      <c r="L18" s="4" t="str">
        <f>IF(K18&gt;0.9, SUM(I18,H18), "Ignore")</f>
        <v>Ignore</v>
      </c>
    </row>
    <row r="19" spans="1:12" ht="60" customHeight="1" x14ac:dyDescent="0.25">
      <c r="A19" s="15"/>
      <c r="B19" s="3"/>
      <c r="C19" s="3" t="s">
        <v>119</v>
      </c>
      <c r="D19" s="6" t="s">
        <v>71</v>
      </c>
      <c r="E19" s="3"/>
      <c r="F19" s="3" t="s">
        <v>120</v>
      </c>
      <c r="G19" s="4">
        <v>10.43</v>
      </c>
      <c r="H19" s="4">
        <f>G19*B18</f>
        <v>52.15</v>
      </c>
      <c r="I19" s="4"/>
      <c r="J19" s="3" t="s">
        <v>122</v>
      </c>
      <c r="K19" s="3">
        <v>1</v>
      </c>
      <c r="L19" s="4">
        <f>IF(K19&gt;0.9, SUM(I19,H19), "Ignore")</f>
        <v>52.15</v>
      </c>
    </row>
    <row r="20" spans="1:12" ht="60" customHeight="1" x14ac:dyDescent="0.25">
      <c r="A20" s="9"/>
      <c r="B20" s="3"/>
      <c r="C20" s="3"/>
      <c r="D20" s="6"/>
      <c r="E20" s="3"/>
      <c r="F20" s="3"/>
      <c r="G20" s="4"/>
      <c r="H20" s="4"/>
      <c r="I20" s="4"/>
      <c r="J20" s="3"/>
      <c r="K20" s="3"/>
      <c r="L20" s="4"/>
    </row>
    <row r="21" spans="1:12" ht="60" customHeight="1" x14ac:dyDescent="0.25">
      <c r="A21" s="15" t="s">
        <v>10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2" ht="60" customHeight="1" x14ac:dyDescent="0.25">
      <c r="A22" s="17" t="s">
        <v>159</v>
      </c>
      <c r="B22" s="3">
        <v>2</v>
      </c>
      <c r="C22" s="3" t="s">
        <v>64</v>
      </c>
      <c r="D22" s="6" t="s">
        <v>65</v>
      </c>
      <c r="E22" s="3" t="s">
        <v>66</v>
      </c>
      <c r="F22" s="3" t="s">
        <v>196</v>
      </c>
      <c r="G22" s="4">
        <v>165.75</v>
      </c>
      <c r="H22" s="4">
        <f>G22*B22</f>
        <v>331.5</v>
      </c>
      <c r="I22" s="4"/>
      <c r="J22" s="3"/>
      <c r="K22" s="3">
        <v>1</v>
      </c>
      <c r="L22" s="4">
        <f>IF(K22&gt;0.9, SUM(I22,H22), "Ignore")</f>
        <v>331.5</v>
      </c>
    </row>
    <row r="23" spans="1:12" ht="60" customHeight="1" x14ac:dyDescent="0.25">
      <c r="A23" s="17"/>
      <c r="B23" s="3"/>
      <c r="C23" s="3" t="s">
        <v>68</v>
      </c>
      <c r="D23" s="6" t="s">
        <v>65</v>
      </c>
      <c r="E23" s="3" t="s">
        <v>70</v>
      </c>
      <c r="F23" s="3" t="s">
        <v>160</v>
      </c>
      <c r="G23" s="4">
        <v>511.11</v>
      </c>
      <c r="H23" s="4"/>
      <c r="I23" s="4"/>
      <c r="J23" s="3"/>
      <c r="K23" s="3"/>
      <c r="L23" s="4" t="str">
        <f>IF(K23&gt;0.9, SUM(I23,H23), "Ignore")</f>
        <v>Ignore</v>
      </c>
    </row>
    <row r="24" spans="1:12" ht="60" customHeight="1" x14ac:dyDescent="0.25">
      <c r="A24" s="15" t="s">
        <v>158</v>
      </c>
      <c r="B24" s="3">
        <v>2</v>
      </c>
      <c r="C24" s="3" t="s">
        <v>64</v>
      </c>
      <c r="D24" s="6" t="s">
        <v>65</v>
      </c>
      <c r="E24" s="3" t="s">
        <v>66</v>
      </c>
      <c r="F24" s="3" t="s">
        <v>67</v>
      </c>
      <c r="G24" s="4">
        <v>64.849999999999994</v>
      </c>
      <c r="H24" s="4">
        <f>G24*B24</f>
        <v>129.69999999999999</v>
      </c>
      <c r="I24" s="4"/>
      <c r="J24" s="3"/>
      <c r="K24" s="3"/>
      <c r="L24" s="4" t="str">
        <f>IF(K24&gt;0.9, SUM(I24,H24), "Ignore")</f>
        <v>Ignore</v>
      </c>
    </row>
    <row r="25" spans="1:12" ht="60" customHeight="1" x14ac:dyDescent="0.25">
      <c r="A25" s="15"/>
      <c r="B25" s="3"/>
      <c r="C25" s="3" t="s">
        <v>68</v>
      </c>
      <c r="D25" s="6" t="s">
        <v>65</v>
      </c>
      <c r="E25" s="3" t="s">
        <v>70</v>
      </c>
      <c r="F25" s="3" t="s">
        <v>69</v>
      </c>
      <c r="G25" s="4">
        <v>18.62</v>
      </c>
      <c r="H25" s="4">
        <f>G25*B24</f>
        <v>37.24</v>
      </c>
      <c r="I25" s="4">
        <v>16</v>
      </c>
      <c r="J25" s="3"/>
      <c r="K25" s="3">
        <v>1</v>
      </c>
      <c r="L25" s="4">
        <f>IF(K25&gt;0.9, SUM(I25,H25), "Ignore")</f>
        <v>53.24</v>
      </c>
    </row>
    <row r="26" spans="1:12" ht="60" customHeight="1" x14ac:dyDescent="0.25">
      <c r="A26" s="3"/>
      <c r="B26" s="3"/>
      <c r="C26" s="3"/>
      <c r="D26" s="3"/>
      <c r="E26" s="3"/>
      <c r="F26" s="3"/>
      <c r="G26" s="4"/>
      <c r="H26" s="4"/>
      <c r="I26" s="4"/>
      <c r="J26" s="3"/>
      <c r="K26" s="3"/>
      <c r="L26" s="4"/>
    </row>
    <row r="27" spans="1:12" ht="60" customHeight="1" x14ac:dyDescent="0.25">
      <c r="A27" s="15" t="s">
        <v>189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1:12" ht="60" customHeight="1" x14ac:dyDescent="0.25">
      <c r="A28" s="15" t="s">
        <v>11</v>
      </c>
      <c r="B28" s="3">
        <v>1</v>
      </c>
      <c r="C28" s="3" t="s">
        <v>47</v>
      </c>
      <c r="D28" s="6" t="s">
        <v>40</v>
      </c>
      <c r="E28" s="3" t="s">
        <v>49</v>
      </c>
      <c r="F28" s="3" t="s">
        <v>48</v>
      </c>
      <c r="G28" s="4">
        <v>9.5299999999999994</v>
      </c>
      <c r="H28" s="4">
        <f>G28*B28</f>
        <v>9.5299999999999994</v>
      </c>
      <c r="I28" s="4">
        <v>15.73</v>
      </c>
      <c r="J28" s="3"/>
      <c r="K28" s="3"/>
      <c r="L28" s="4" t="str">
        <f t="shared" ref="L28:L34" si="1">IF(K28&gt;0.9, SUM(I28,H28), "Ignore")</f>
        <v>Ignore</v>
      </c>
    </row>
    <row r="29" spans="1:12" ht="60" customHeight="1" x14ac:dyDescent="0.25">
      <c r="A29" s="15"/>
      <c r="B29" s="3"/>
      <c r="C29" s="3" t="s">
        <v>76</v>
      </c>
      <c r="D29" s="6" t="s">
        <v>34</v>
      </c>
      <c r="E29" s="3"/>
      <c r="F29" s="3"/>
      <c r="G29" s="4">
        <v>5.99</v>
      </c>
      <c r="H29" s="4">
        <f>G29*B28</f>
        <v>5.99</v>
      </c>
      <c r="I29" s="4">
        <v>4.99</v>
      </c>
      <c r="J29" s="3"/>
      <c r="K29" s="3">
        <v>1</v>
      </c>
      <c r="L29" s="4">
        <f t="shared" si="1"/>
        <v>10.98</v>
      </c>
    </row>
    <row r="30" spans="1:12" ht="60" customHeight="1" x14ac:dyDescent="0.25">
      <c r="A30" s="15" t="s">
        <v>188</v>
      </c>
      <c r="B30" s="3">
        <v>1</v>
      </c>
      <c r="C30" s="3" t="s">
        <v>33</v>
      </c>
      <c r="D30" s="6" t="s">
        <v>34</v>
      </c>
      <c r="E30" s="3" t="s">
        <v>35</v>
      </c>
      <c r="F30" s="3" t="s">
        <v>37</v>
      </c>
      <c r="G30" s="4">
        <v>13.49</v>
      </c>
      <c r="H30" s="4">
        <f>G30*B30</f>
        <v>13.49</v>
      </c>
      <c r="I30" s="4">
        <v>0</v>
      </c>
      <c r="J30" s="3" t="s">
        <v>96</v>
      </c>
      <c r="K30" s="3"/>
      <c r="L30" s="4" t="str">
        <f t="shared" si="1"/>
        <v>Ignore</v>
      </c>
    </row>
    <row r="31" spans="1:12" ht="60" customHeight="1" x14ac:dyDescent="0.25">
      <c r="A31" s="15"/>
      <c r="B31" s="3"/>
      <c r="C31" s="3" t="s">
        <v>85</v>
      </c>
      <c r="D31" s="6" t="s">
        <v>40</v>
      </c>
      <c r="E31" s="3" t="s">
        <v>87</v>
      </c>
      <c r="F31" s="3"/>
      <c r="G31" s="4">
        <v>11.78</v>
      </c>
      <c r="H31" s="4">
        <f>G31*B32</f>
        <v>11.78</v>
      </c>
      <c r="I31" s="4">
        <v>13.82</v>
      </c>
      <c r="J31" s="3" t="s">
        <v>192</v>
      </c>
      <c r="K31" s="3">
        <v>1</v>
      </c>
      <c r="L31" s="4">
        <f t="shared" si="1"/>
        <v>25.6</v>
      </c>
    </row>
    <row r="32" spans="1:12" ht="60" customHeight="1" x14ac:dyDescent="0.25">
      <c r="A32" s="15" t="s">
        <v>187</v>
      </c>
      <c r="B32" s="3">
        <v>1</v>
      </c>
      <c r="C32" s="3" t="s">
        <v>33</v>
      </c>
      <c r="D32" s="6" t="s">
        <v>34</v>
      </c>
      <c r="E32" s="3" t="s">
        <v>35</v>
      </c>
      <c r="F32" s="3" t="s">
        <v>36</v>
      </c>
      <c r="G32" s="4">
        <v>12.59</v>
      </c>
      <c r="H32" s="4">
        <f>G32*B32</f>
        <v>12.59</v>
      </c>
      <c r="I32" s="4">
        <v>0</v>
      </c>
      <c r="J32" s="3" t="s">
        <v>96</v>
      </c>
      <c r="K32" s="3"/>
      <c r="L32" s="4" t="str">
        <f t="shared" si="1"/>
        <v>Ignore</v>
      </c>
    </row>
    <row r="33" spans="1:12" ht="60" customHeight="1" x14ac:dyDescent="0.25">
      <c r="A33" s="15"/>
      <c r="B33" s="3"/>
      <c r="C33" s="3" t="s">
        <v>85</v>
      </c>
      <c r="D33" s="6" t="s">
        <v>40</v>
      </c>
      <c r="E33" s="3" t="s">
        <v>87</v>
      </c>
      <c r="F33" s="3"/>
      <c r="G33" s="4">
        <v>9.58</v>
      </c>
      <c r="H33" s="4">
        <f>G33*B32</f>
        <v>9.58</v>
      </c>
      <c r="I33" s="4">
        <v>0</v>
      </c>
      <c r="J33" s="3" t="s">
        <v>192</v>
      </c>
      <c r="K33" s="3">
        <v>1</v>
      </c>
      <c r="L33" s="4">
        <f t="shared" si="1"/>
        <v>9.58</v>
      </c>
    </row>
    <row r="34" spans="1:12" ht="60" customHeight="1" x14ac:dyDescent="0.25">
      <c r="A34" s="3" t="s">
        <v>190</v>
      </c>
      <c r="B34" s="3">
        <v>1</v>
      </c>
      <c r="C34" s="3" t="s">
        <v>85</v>
      </c>
      <c r="D34" s="6" t="s">
        <v>40</v>
      </c>
      <c r="E34" s="3" t="s">
        <v>87</v>
      </c>
      <c r="F34" s="3" t="s">
        <v>191</v>
      </c>
      <c r="G34" s="4">
        <v>34.56</v>
      </c>
      <c r="H34" s="4">
        <f>G34*B34</f>
        <v>34.56</v>
      </c>
      <c r="I34" s="4">
        <v>0</v>
      </c>
      <c r="J34" s="3" t="s">
        <v>192</v>
      </c>
      <c r="K34" s="3">
        <v>1</v>
      </c>
      <c r="L34" s="4">
        <f t="shared" si="1"/>
        <v>34.56</v>
      </c>
    </row>
    <row r="35" spans="1:12" ht="60" customHeight="1" x14ac:dyDescent="0.25">
      <c r="A35" s="3"/>
      <c r="B35" s="3"/>
      <c r="C35" s="3"/>
      <c r="D35" s="3"/>
      <c r="E35" s="3"/>
      <c r="F35" s="3"/>
      <c r="G35" s="4"/>
      <c r="H35" s="4"/>
      <c r="I35" s="4"/>
      <c r="J35" s="3"/>
      <c r="K35" s="3"/>
      <c r="L35" s="4"/>
    </row>
    <row r="36" spans="1:12" ht="60" customHeight="1" x14ac:dyDescent="0.25">
      <c r="A36" s="15" t="s">
        <v>12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60" customHeight="1" x14ac:dyDescent="0.25">
      <c r="A37" s="15" t="s">
        <v>13</v>
      </c>
      <c r="B37" s="3">
        <v>1</v>
      </c>
      <c r="C37" s="3" t="s">
        <v>76</v>
      </c>
      <c r="D37" s="6" t="s">
        <v>34</v>
      </c>
      <c r="E37" s="3"/>
      <c r="F37" s="3" t="s">
        <v>77</v>
      </c>
      <c r="G37" s="4">
        <v>480.44</v>
      </c>
      <c r="H37" s="4">
        <f>G37*B37</f>
        <v>480.44</v>
      </c>
      <c r="I37" s="4">
        <v>28.5</v>
      </c>
      <c r="J37" s="3"/>
      <c r="K37" s="3">
        <v>1</v>
      </c>
      <c r="L37" s="4">
        <f>IF(K37&gt;0.9, SUM(I37,H37), "Ignore")</f>
        <v>508.94</v>
      </c>
    </row>
    <row r="38" spans="1:12" ht="60" customHeight="1" x14ac:dyDescent="0.25">
      <c r="A38" s="15"/>
      <c r="B38" s="3"/>
      <c r="C38" s="3" t="s">
        <v>132</v>
      </c>
      <c r="D38" s="6" t="s">
        <v>71</v>
      </c>
      <c r="E38" s="3"/>
      <c r="F38" s="3" t="s">
        <v>133</v>
      </c>
      <c r="G38" s="4"/>
      <c r="H38" s="4"/>
      <c r="I38" s="4"/>
      <c r="J38" s="3"/>
      <c r="K38" s="3"/>
      <c r="L38" s="4" t="str">
        <f>IF(K38&gt;0.9, SUM(I38,H38), "Ignore")</f>
        <v>Ignore</v>
      </c>
    </row>
    <row r="39" spans="1:12" ht="60" customHeight="1" x14ac:dyDescent="0.25">
      <c r="A39" s="9"/>
      <c r="B39" s="3"/>
      <c r="C39" s="3"/>
      <c r="D39" s="6"/>
      <c r="E39" s="3"/>
      <c r="F39" s="3"/>
      <c r="G39" s="4"/>
      <c r="H39" s="4"/>
      <c r="I39" s="4"/>
      <c r="J39" s="3"/>
      <c r="K39" s="3"/>
      <c r="L39" s="4"/>
    </row>
    <row r="40" spans="1:12" ht="60" customHeight="1" x14ac:dyDescent="0.25">
      <c r="A40" s="15" t="s">
        <v>14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60" customHeight="1" x14ac:dyDescent="0.25">
      <c r="A41" s="6" t="s">
        <v>15</v>
      </c>
      <c r="B41" s="3">
        <v>1</v>
      </c>
      <c r="C41" s="3" t="s">
        <v>72</v>
      </c>
      <c r="D41" s="6" t="s">
        <v>71</v>
      </c>
      <c r="E41" s="3"/>
      <c r="F41" s="3" t="s">
        <v>73</v>
      </c>
      <c r="G41" s="4">
        <v>2995</v>
      </c>
      <c r="H41" s="4">
        <f>G41*B41</f>
        <v>2995</v>
      </c>
      <c r="I41" s="4"/>
      <c r="J41" s="3"/>
      <c r="K41" s="3"/>
      <c r="L41" s="4" t="str">
        <f>IF(K41&gt;0.9, SUM(I41,H41), "Ignore")</f>
        <v>Ignore</v>
      </c>
    </row>
    <row r="42" spans="1:12" ht="60" customHeight="1" x14ac:dyDescent="0.25">
      <c r="A42" s="6"/>
      <c r="B42" s="3"/>
      <c r="C42" s="3"/>
      <c r="D42" s="6"/>
      <c r="E42" s="3"/>
      <c r="F42" s="3"/>
      <c r="G42" s="4"/>
      <c r="H42" s="4"/>
      <c r="I42" s="4"/>
      <c r="J42" s="3"/>
      <c r="K42" s="3"/>
      <c r="L42" s="4"/>
    </row>
    <row r="43" spans="1:12" ht="60" customHeight="1" x14ac:dyDescent="0.25">
      <c r="A43" s="15" t="s">
        <v>108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 ht="60" customHeight="1" x14ac:dyDescent="0.25">
      <c r="A44" s="3" t="s">
        <v>109</v>
      </c>
      <c r="B44" s="3">
        <v>140</v>
      </c>
      <c r="C44" s="3" t="s">
        <v>111</v>
      </c>
      <c r="D44" s="6" t="s">
        <v>71</v>
      </c>
      <c r="E44" s="3"/>
      <c r="F44" s="3" t="s">
        <v>112</v>
      </c>
      <c r="G44" s="4">
        <v>15.75</v>
      </c>
      <c r="H44" s="4">
        <f>G44*B44</f>
        <v>2205</v>
      </c>
      <c r="I44" s="4">
        <v>175</v>
      </c>
      <c r="J44" s="3"/>
      <c r="K44" s="3"/>
      <c r="L44" s="4" t="str">
        <f t="shared" ref="L44:L55" si="2">IF(K44&gt;0.9, SUM(I44,H44), "Ignore")</f>
        <v>Ignore</v>
      </c>
    </row>
    <row r="45" spans="1:12" ht="60" customHeight="1" x14ac:dyDescent="0.25">
      <c r="A45" s="3" t="s">
        <v>110</v>
      </c>
      <c r="B45" s="3">
        <v>140</v>
      </c>
      <c r="C45" s="3" t="s">
        <v>111</v>
      </c>
      <c r="D45" s="6" t="s">
        <v>71</v>
      </c>
      <c r="E45" s="3"/>
      <c r="F45" s="3" t="s">
        <v>112</v>
      </c>
      <c r="G45" s="4">
        <v>2.75</v>
      </c>
      <c r="H45" s="4">
        <f>G45*B45</f>
        <v>385</v>
      </c>
      <c r="I45" s="4">
        <v>0</v>
      </c>
      <c r="J45" s="3" t="s">
        <v>113</v>
      </c>
      <c r="K45" s="3"/>
      <c r="L45" s="4" t="str">
        <f t="shared" si="2"/>
        <v>Ignore</v>
      </c>
    </row>
    <row r="46" spans="1:12" ht="60" customHeight="1" x14ac:dyDescent="0.25">
      <c r="A46" s="3" t="s">
        <v>135</v>
      </c>
      <c r="B46" s="3">
        <v>1</v>
      </c>
      <c r="C46" s="3" t="s">
        <v>72</v>
      </c>
      <c r="D46" s="6" t="s">
        <v>71</v>
      </c>
      <c r="E46" s="3"/>
      <c r="F46" s="3" t="s">
        <v>116</v>
      </c>
      <c r="G46" s="4">
        <v>1100</v>
      </c>
      <c r="H46" s="4">
        <f>G46*B46</f>
        <v>1100</v>
      </c>
      <c r="I46" s="4"/>
      <c r="J46" s="3" t="s">
        <v>117</v>
      </c>
      <c r="K46" s="3">
        <v>1</v>
      </c>
      <c r="L46" s="4">
        <f t="shared" si="2"/>
        <v>1100</v>
      </c>
    </row>
    <row r="47" spans="1:12" ht="60" customHeight="1" x14ac:dyDescent="0.25">
      <c r="A47" s="15" t="s">
        <v>135</v>
      </c>
      <c r="B47" s="3"/>
      <c r="C47" s="3" t="s">
        <v>123</v>
      </c>
      <c r="D47" s="6" t="s">
        <v>71</v>
      </c>
      <c r="E47" s="3"/>
      <c r="F47" s="3" t="s">
        <v>124</v>
      </c>
      <c r="G47" s="8"/>
      <c r="H47" s="8"/>
      <c r="I47" s="8"/>
      <c r="J47" s="7"/>
      <c r="K47" s="3"/>
      <c r="L47" s="4" t="str">
        <f t="shared" si="2"/>
        <v>Ignore</v>
      </c>
    </row>
    <row r="48" spans="1:12" ht="60" customHeight="1" x14ac:dyDescent="0.25">
      <c r="A48" s="15"/>
      <c r="B48" s="3"/>
      <c r="C48" s="3" t="s">
        <v>123</v>
      </c>
      <c r="D48" s="6" t="s">
        <v>71</v>
      </c>
      <c r="E48" s="3"/>
      <c r="F48" s="3" t="s">
        <v>124</v>
      </c>
      <c r="G48" s="8"/>
      <c r="H48" s="8"/>
      <c r="I48" s="8"/>
      <c r="J48" s="7"/>
      <c r="K48" s="3"/>
      <c r="L48" s="4" t="str">
        <f t="shared" si="2"/>
        <v>Ignore</v>
      </c>
    </row>
    <row r="49" spans="1:12" ht="60" customHeight="1" x14ac:dyDescent="0.25">
      <c r="A49" s="15" t="s">
        <v>135</v>
      </c>
      <c r="B49" s="3">
        <v>140</v>
      </c>
      <c r="C49" s="3" t="s">
        <v>125</v>
      </c>
      <c r="D49" s="6" t="s">
        <v>71</v>
      </c>
      <c r="E49" s="3"/>
      <c r="F49" s="3" t="s">
        <v>126</v>
      </c>
      <c r="G49" s="4">
        <v>37.07</v>
      </c>
      <c r="H49" s="4">
        <f t="shared" ref="H49:H55" si="3">G49*B49</f>
        <v>5189.8</v>
      </c>
      <c r="I49" s="4"/>
      <c r="J49" s="3"/>
      <c r="K49" s="3"/>
      <c r="L49" s="4" t="str">
        <f t="shared" si="2"/>
        <v>Ignore</v>
      </c>
    </row>
    <row r="50" spans="1:12" ht="60" customHeight="1" x14ac:dyDescent="0.25">
      <c r="A50" s="15"/>
      <c r="B50" s="3">
        <v>140</v>
      </c>
      <c r="C50" s="3" t="s">
        <v>125</v>
      </c>
      <c r="D50" s="6" t="s">
        <v>71</v>
      </c>
      <c r="E50" s="3"/>
      <c r="F50" s="3" t="s">
        <v>126</v>
      </c>
      <c r="G50" s="4">
        <v>12.07</v>
      </c>
      <c r="H50" s="4">
        <f t="shared" si="3"/>
        <v>1689.8</v>
      </c>
      <c r="I50" s="4"/>
      <c r="J50" s="3"/>
      <c r="K50" s="3"/>
      <c r="L50" s="4" t="str">
        <f t="shared" si="2"/>
        <v>Ignore</v>
      </c>
    </row>
    <row r="51" spans="1:12" ht="60" customHeight="1" x14ac:dyDescent="0.25">
      <c r="A51" s="3" t="s">
        <v>135</v>
      </c>
      <c r="B51" s="3">
        <v>1</v>
      </c>
      <c r="C51" s="3" t="s">
        <v>127</v>
      </c>
      <c r="D51" s="6" t="s">
        <v>71</v>
      </c>
      <c r="E51" s="3"/>
      <c r="F51" s="3" t="s">
        <v>129</v>
      </c>
      <c r="G51" s="4">
        <v>1250</v>
      </c>
      <c r="H51" s="4">
        <f t="shared" si="3"/>
        <v>1250</v>
      </c>
      <c r="I51" s="4">
        <v>40</v>
      </c>
      <c r="J51" s="3" t="s">
        <v>128</v>
      </c>
      <c r="K51" s="3"/>
      <c r="L51" s="4" t="str">
        <f t="shared" si="2"/>
        <v>Ignore</v>
      </c>
    </row>
    <row r="52" spans="1:12" ht="60" customHeight="1" x14ac:dyDescent="0.25">
      <c r="A52" s="15" t="s">
        <v>135</v>
      </c>
      <c r="B52" s="3">
        <v>140</v>
      </c>
      <c r="C52" s="3" t="s">
        <v>134</v>
      </c>
      <c r="D52" s="6" t="s">
        <v>71</v>
      </c>
      <c r="E52" s="3"/>
      <c r="F52" s="3" t="s">
        <v>137</v>
      </c>
      <c r="G52" s="4">
        <v>6.77</v>
      </c>
      <c r="H52" s="4">
        <f t="shared" si="3"/>
        <v>947.8</v>
      </c>
      <c r="I52" s="4">
        <v>60</v>
      </c>
      <c r="J52" s="3" t="s">
        <v>138</v>
      </c>
      <c r="K52" s="3"/>
      <c r="L52" s="4" t="str">
        <f t="shared" si="2"/>
        <v>Ignore</v>
      </c>
    </row>
    <row r="53" spans="1:12" ht="60" customHeight="1" x14ac:dyDescent="0.25">
      <c r="A53" s="15"/>
      <c r="B53" s="3">
        <v>140</v>
      </c>
      <c r="C53" s="3" t="s">
        <v>134</v>
      </c>
      <c r="D53" s="6" t="s">
        <v>71</v>
      </c>
      <c r="E53" s="3"/>
      <c r="F53" s="3" t="s">
        <v>137</v>
      </c>
      <c r="G53" s="4">
        <v>1.66</v>
      </c>
      <c r="H53" s="4">
        <f t="shared" si="3"/>
        <v>232.39999999999998</v>
      </c>
      <c r="I53" s="4">
        <v>0</v>
      </c>
      <c r="J53" s="3" t="s">
        <v>138</v>
      </c>
      <c r="K53" s="3"/>
      <c r="L53" s="4" t="str">
        <f t="shared" si="2"/>
        <v>Ignore</v>
      </c>
    </row>
    <row r="54" spans="1:12" ht="60" customHeight="1" x14ac:dyDescent="0.25">
      <c r="A54" s="3" t="s">
        <v>136</v>
      </c>
      <c r="B54" s="3">
        <v>1</v>
      </c>
      <c r="C54" s="3" t="s">
        <v>134</v>
      </c>
      <c r="D54" s="6" t="s">
        <v>71</v>
      </c>
      <c r="E54" s="3"/>
      <c r="F54" s="3" t="s">
        <v>137</v>
      </c>
      <c r="G54" s="4">
        <v>250</v>
      </c>
      <c r="H54" s="4">
        <f t="shared" si="3"/>
        <v>250</v>
      </c>
      <c r="I54" s="4">
        <v>0</v>
      </c>
      <c r="J54" s="3" t="s">
        <v>138</v>
      </c>
      <c r="K54" s="3"/>
      <c r="L54" s="4" t="str">
        <f t="shared" si="2"/>
        <v>Ignore</v>
      </c>
    </row>
    <row r="55" spans="1:12" ht="60" customHeight="1" x14ac:dyDescent="0.25">
      <c r="A55" s="3" t="s">
        <v>135</v>
      </c>
      <c r="B55" s="3">
        <v>1</v>
      </c>
      <c r="C55" s="3" t="s">
        <v>139</v>
      </c>
      <c r="D55" s="6" t="s">
        <v>71</v>
      </c>
      <c r="E55" s="3"/>
      <c r="F55" s="3" t="s">
        <v>140</v>
      </c>
      <c r="G55" s="4">
        <v>1576.8</v>
      </c>
      <c r="H55" s="4">
        <f t="shared" si="3"/>
        <v>1576.8</v>
      </c>
      <c r="I55" s="4"/>
      <c r="J55" s="3" t="s">
        <v>141</v>
      </c>
      <c r="K55" s="3"/>
      <c r="L55" s="4" t="str">
        <f t="shared" si="2"/>
        <v>Ignore</v>
      </c>
    </row>
    <row r="56" spans="1:12" ht="60" customHeight="1" x14ac:dyDescent="0.25">
      <c r="A56" s="3"/>
      <c r="B56" s="3"/>
      <c r="C56" s="3"/>
      <c r="D56" s="3"/>
      <c r="E56" s="3"/>
      <c r="F56" s="3"/>
      <c r="G56" s="4"/>
      <c r="H56" s="4"/>
      <c r="I56" s="4"/>
      <c r="J56" s="3"/>
      <c r="K56" s="3"/>
      <c r="L56" s="4"/>
    </row>
    <row r="57" spans="1:12" ht="60" customHeight="1" x14ac:dyDescent="0.25">
      <c r="A57" s="15" t="s">
        <v>16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2" ht="60" customHeight="1" x14ac:dyDescent="0.25">
      <c r="A58" s="15" t="s">
        <v>186</v>
      </c>
      <c r="B58" s="3">
        <v>16</v>
      </c>
      <c r="C58" s="3" t="s">
        <v>42</v>
      </c>
      <c r="D58" s="6" t="s">
        <v>22</v>
      </c>
      <c r="E58" s="3" t="s">
        <v>63</v>
      </c>
      <c r="F58" s="3" t="s">
        <v>43</v>
      </c>
      <c r="G58" s="4">
        <v>6.46</v>
      </c>
      <c r="H58" s="4">
        <f>G58*B58</f>
        <v>103.36</v>
      </c>
      <c r="I58" s="4">
        <v>23.68</v>
      </c>
      <c r="J58" s="3"/>
      <c r="K58" s="3">
        <v>1</v>
      </c>
      <c r="L58" s="4">
        <f t="shared" ref="L58:L81" si="4">IF(K58&gt;0.9, SUM(I58,H58), "Ignore")</f>
        <v>127.03999999999999</v>
      </c>
    </row>
    <row r="59" spans="1:12" ht="60" customHeight="1" x14ac:dyDescent="0.25">
      <c r="A59" s="15"/>
      <c r="B59" s="3"/>
      <c r="C59" s="3" t="s">
        <v>60</v>
      </c>
      <c r="D59" s="6" t="s">
        <v>40</v>
      </c>
      <c r="E59" s="3" t="s">
        <v>61</v>
      </c>
      <c r="F59" s="3" t="s">
        <v>62</v>
      </c>
      <c r="G59" s="4">
        <v>7.16</v>
      </c>
      <c r="H59" s="4">
        <f>G59*B58+21</f>
        <v>135.56</v>
      </c>
      <c r="I59" s="4">
        <v>16.149999999999999</v>
      </c>
      <c r="J59" s="3"/>
      <c r="K59" s="3"/>
      <c r="L59" s="4" t="str">
        <f t="shared" si="4"/>
        <v>Ignore</v>
      </c>
    </row>
    <row r="60" spans="1:12" ht="60" customHeight="1" x14ac:dyDescent="0.25">
      <c r="A60" s="3" t="s">
        <v>185</v>
      </c>
      <c r="B60" s="3">
        <v>1</v>
      </c>
      <c r="C60" s="3" t="s">
        <v>100</v>
      </c>
      <c r="D60" s="6" t="s">
        <v>40</v>
      </c>
      <c r="E60" s="3"/>
      <c r="F60" s="3" t="s">
        <v>101</v>
      </c>
      <c r="G60" s="4">
        <v>22.29</v>
      </c>
      <c r="H60" s="4">
        <f t="shared" ref="H60:H65" si="5">G60*B60</f>
        <v>22.29</v>
      </c>
      <c r="I60" s="4"/>
      <c r="J60" s="3" t="s">
        <v>118</v>
      </c>
      <c r="K60" s="3">
        <v>1</v>
      </c>
      <c r="L60" s="4">
        <f t="shared" si="4"/>
        <v>22.29</v>
      </c>
    </row>
    <row r="61" spans="1:12" ht="60" customHeight="1" x14ac:dyDescent="0.25">
      <c r="A61" s="3" t="s">
        <v>184</v>
      </c>
      <c r="B61" s="3">
        <v>1</v>
      </c>
      <c r="C61" s="3" t="s">
        <v>85</v>
      </c>
      <c r="D61" s="6" t="s">
        <v>40</v>
      </c>
      <c r="E61" s="3" t="s">
        <v>87</v>
      </c>
      <c r="F61" s="3" t="s">
        <v>86</v>
      </c>
      <c r="G61" s="4">
        <v>20.18</v>
      </c>
      <c r="H61" s="4">
        <f t="shared" si="5"/>
        <v>20.18</v>
      </c>
      <c r="I61" s="4">
        <v>9.7200000000000006</v>
      </c>
      <c r="J61" s="3"/>
      <c r="K61" s="3">
        <v>1</v>
      </c>
      <c r="L61" s="4">
        <f t="shared" si="4"/>
        <v>29.9</v>
      </c>
    </row>
    <row r="62" spans="1:12" ht="60" customHeight="1" x14ac:dyDescent="0.25">
      <c r="A62" s="3" t="s">
        <v>183</v>
      </c>
      <c r="B62" s="3">
        <v>1</v>
      </c>
      <c r="C62" s="3" t="s">
        <v>85</v>
      </c>
      <c r="D62" s="6" t="s">
        <v>40</v>
      </c>
      <c r="E62" s="3" t="s">
        <v>87</v>
      </c>
      <c r="F62" s="3" t="s">
        <v>89</v>
      </c>
      <c r="G62" s="4">
        <v>16.29</v>
      </c>
      <c r="H62" s="4">
        <f t="shared" si="5"/>
        <v>16.29</v>
      </c>
      <c r="I62" s="4">
        <v>11.34</v>
      </c>
      <c r="J62" s="3"/>
      <c r="K62" s="3">
        <v>1</v>
      </c>
      <c r="L62" s="4">
        <f t="shared" si="4"/>
        <v>27.63</v>
      </c>
    </row>
    <row r="63" spans="1:12" ht="60" customHeight="1" x14ac:dyDescent="0.25">
      <c r="A63" s="10" t="s">
        <v>182</v>
      </c>
      <c r="B63" s="10">
        <v>1</v>
      </c>
      <c r="C63" s="10"/>
      <c r="D63" s="10"/>
      <c r="E63" s="10"/>
      <c r="F63" s="10"/>
      <c r="G63" s="11"/>
      <c r="H63" s="11">
        <f t="shared" si="5"/>
        <v>0</v>
      </c>
      <c r="I63" s="11"/>
      <c r="J63" s="10"/>
      <c r="K63" s="10"/>
      <c r="L63" s="11" t="str">
        <f t="shared" si="4"/>
        <v>Ignore</v>
      </c>
    </row>
    <row r="64" spans="1:12" ht="60" customHeight="1" x14ac:dyDescent="0.25">
      <c r="A64" s="3" t="s">
        <v>181</v>
      </c>
      <c r="B64" s="3">
        <v>2</v>
      </c>
      <c r="C64" s="3" t="s">
        <v>31</v>
      </c>
      <c r="D64" s="6" t="s">
        <v>22</v>
      </c>
      <c r="E64" s="3" t="s">
        <v>32</v>
      </c>
      <c r="F64" s="3"/>
      <c r="G64" s="4">
        <v>13.65</v>
      </c>
      <c r="H64" s="4">
        <f t="shared" si="5"/>
        <v>27.3</v>
      </c>
      <c r="I64" s="4">
        <v>10.28</v>
      </c>
      <c r="J64" s="3"/>
      <c r="K64" s="3">
        <v>1</v>
      </c>
      <c r="L64" s="4">
        <f t="shared" si="4"/>
        <v>37.58</v>
      </c>
    </row>
    <row r="65" spans="1:12" ht="60" customHeight="1" x14ac:dyDescent="0.25">
      <c r="A65" s="15" t="s">
        <v>180</v>
      </c>
      <c r="B65" s="3">
        <v>20</v>
      </c>
      <c r="C65" s="3" t="s">
        <v>44</v>
      </c>
      <c r="D65" s="6" t="s">
        <v>45</v>
      </c>
      <c r="E65" s="3"/>
      <c r="F65" s="7" t="s">
        <v>46</v>
      </c>
      <c r="G65" s="4"/>
      <c r="H65" s="4">
        <f t="shared" si="5"/>
        <v>0</v>
      </c>
      <c r="I65" s="4"/>
      <c r="J65" s="3"/>
      <c r="K65" s="3"/>
      <c r="L65" s="4" t="str">
        <f t="shared" si="4"/>
        <v>Ignore</v>
      </c>
    </row>
    <row r="66" spans="1:12" ht="60" customHeight="1" x14ac:dyDescent="0.25">
      <c r="A66" s="15"/>
      <c r="B66" s="3"/>
      <c r="C66" s="3" t="s">
        <v>119</v>
      </c>
      <c r="D66" s="6" t="s">
        <v>71</v>
      </c>
      <c r="E66" s="3"/>
      <c r="F66" s="3" t="s">
        <v>120</v>
      </c>
      <c r="G66" s="4">
        <v>10.43</v>
      </c>
      <c r="H66" s="4">
        <f>G66*B65</f>
        <v>208.6</v>
      </c>
      <c r="I66" s="4"/>
      <c r="J66" s="3" t="s">
        <v>122</v>
      </c>
      <c r="K66" s="3">
        <v>1</v>
      </c>
      <c r="L66" s="4">
        <f t="shared" si="4"/>
        <v>208.6</v>
      </c>
    </row>
    <row r="67" spans="1:12" ht="60" customHeight="1" x14ac:dyDescent="0.25">
      <c r="A67" s="15" t="s">
        <v>179</v>
      </c>
      <c r="B67" s="3">
        <v>17</v>
      </c>
      <c r="C67" s="3" t="s">
        <v>100</v>
      </c>
      <c r="D67" s="6" t="s">
        <v>40</v>
      </c>
      <c r="E67" s="3"/>
      <c r="F67" s="3" t="s">
        <v>94</v>
      </c>
      <c r="G67" s="4">
        <v>8.19</v>
      </c>
      <c r="H67" s="4">
        <f>G67*18</f>
        <v>147.41999999999999</v>
      </c>
      <c r="I67" s="4"/>
      <c r="J67" s="3" t="s">
        <v>118</v>
      </c>
      <c r="K67" s="3">
        <v>1</v>
      </c>
      <c r="L67" s="4">
        <f t="shared" si="4"/>
        <v>147.41999999999999</v>
      </c>
    </row>
    <row r="68" spans="1:12" ht="60" customHeight="1" x14ac:dyDescent="0.25">
      <c r="A68" s="15"/>
      <c r="B68" s="3"/>
      <c r="C68" s="3" t="s">
        <v>119</v>
      </c>
      <c r="D68" s="6" t="s">
        <v>71</v>
      </c>
      <c r="E68" s="3"/>
      <c r="F68" s="3" t="s">
        <v>121</v>
      </c>
      <c r="G68" s="4">
        <v>13.67</v>
      </c>
      <c r="H68" s="4">
        <f>G68*B67</f>
        <v>232.39</v>
      </c>
      <c r="I68" s="4"/>
      <c r="J68" s="3" t="s">
        <v>122</v>
      </c>
      <c r="K68" s="3"/>
      <c r="L68" s="4" t="str">
        <f t="shared" si="4"/>
        <v>Ignore</v>
      </c>
    </row>
    <row r="69" spans="1:12" ht="60" customHeight="1" x14ac:dyDescent="0.25">
      <c r="A69" s="15" t="s">
        <v>178</v>
      </c>
      <c r="B69" s="3" t="s">
        <v>20</v>
      </c>
      <c r="C69" s="3" t="s">
        <v>50</v>
      </c>
      <c r="D69" s="6" t="s">
        <v>40</v>
      </c>
      <c r="E69" s="3" t="s">
        <v>35</v>
      </c>
      <c r="F69" s="3" t="s">
        <v>51</v>
      </c>
      <c r="G69" s="4">
        <v>114.4</v>
      </c>
      <c r="H69" s="4">
        <v>114.4</v>
      </c>
      <c r="I69" s="4"/>
      <c r="J69" s="3" t="s">
        <v>53</v>
      </c>
      <c r="K69" s="3"/>
      <c r="L69" s="4" t="str">
        <f t="shared" si="4"/>
        <v>Ignore</v>
      </c>
    </row>
    <row r="70" spans="1:12" ht="60" customHeight="1" x14ac:dyDescent="0.25">
      <c r="A70" s="15"/>
      <c r="B70" s="3"/>
      <c r="C70" s="3" t="s">
        <v>78</v>
      </c>
      <c r="D70" s="6" t="s">
        <v>40</v>
      </c>
      <c r="E70" s="3"/>
      <c r="F70" s="3" t="s">
        <v>79</v>
      </c>
      <c r="G70" s="4">
        <v>104.15</v>
      </c>
      <c r="H70" s="4">
        <v>104.15</v>
      </c>
      <c r="I70" s="4"/>
      <c r="J70" s="3"/>
      <c r="K70" s="3">
        <v>1</v>
      </c>
      <c r="L70" s="4">
        <f t="shared" si="4"/>
        <v>104.15</v>
      </c>
    </row>
    <row r="71" spans="1:12" ht="60" customHeight="1" x14ac:dyDescent="0.25">
      <c r="A71" s="15" t="s">
        <v>176</v>
      </c>
      <c r="B71" s="3" t="s">
        <v>20</v>
      </c>
      <c r="C71" s="3" t="s">
        <v>50</v>
      </c>
      <c r="D71" s="6" t="s">
        <v>40</v>
      </c>
      <c r="E71" s="3" t="s">
        <v>52</v>
      </c>
      <c r="F71" s="3" t="s">
        <v>51</v>
      </c>
      <c r="G71" s="4">
        <v>64.62</v>
      </c>
      <c r="H71" s="4">
        <v>64.62</v>
      </c>
      <c r="I71" s="4"/>
      <c r="J71" s="3" t="s">
        <v>53</v>
      </c>
      <c r="K71" s="3">
        <v>1</v>
      </c>
      <c r="L71" s="4">
        <f t="shared" si="4"/>
        <v>64.62</v>
      </c>
    </row>
    <row r="72" spans="1:12" ht="60" customHeight="1" x14ac:dyDescent="0.25">
      <c r="A72" s="15"/>
      <c r="B72" s="3"/>
      <c r="C72" s="3" t="s">
        <v>78</v>
      </c>
      <c r="D72" s="6" t="s">
        <v>40</v>
      </c>
      <c r="E72" s="3"/>
      <c r="F72" s="3" t="s">
        <v>177</v>
      </c>
      <c r="G72" s="4">
        <v>227.26</v>
      </c>
      <c r="H72" s="4"/>
      <c r="I72" s="4"/>
      <c r="J72" s="3"/>
      <c r="K72" s="3"/>
      <c r="L72" s="4" t="str">
        <f t="shared" si="4"/>
        <v>Ignore</v>
      </c>
    </row>
    <row r="73" spans="1:12" ht="60" customHeight="1" x14ac:dyDescent="0.25">
      <c r="A73" s="3" t="s">
        <v>175</v>
      </c>
      <c r="B73" s="3" t="s">
        <v>21</v>
      </c>
      <c r="C73" s="3" t="s">
        <v>97</v>
      </c>
      <c r="D73" s="6" t="s">
        <v>40</v>
      </c>
      <c r="E73" s="3"/>
      <c r="F73" s="3" t="s">
        <v>98</v>
      </c>
      <c r="G73" s="4">
        <v>15.25</v>
      </c>
      <c r="H73" s="4">
        <f>G73*2</f>
        <v>30.5</v>
      </c>
      <c r="I73" s="4"/>
      <c r="J73" s="3"/>
      <c r="K73" s="3">
        <v>1</v>
      </c>
      <c r="L73" s="4">
        <f t="shared" si="4"/>
        <v>30.5</v>
      </c>
    </row>
    <row r="74" spans="1:12" ht="60" customHeight="1" x14ac:dyDescent="0.25">
      <c r="A74" s="10" t="s">
        <v>174</v>
      </c>
      <c r="B74" s="10" t="s">
        <v>21</v>
      </c>
      <c r="C74" s="10"/>
      <c r="D74" s="10"/>
      <c r="E74" s="10"/>
      <c r="F74" s="10" t="s">
        <v>99</v>
      </c>
      <c r="G74" s="11"/>
      <c r="H74" s="11"/>
      <c r="I74" s="11"/>
      <c r="J74" s="10"/>
      <c r="K74" s="10"/>
      <c r="L74" s="11" t="str">
        <f t="shared" si="4"/>
        <v>Ignore</v>
      </c>
    </row>
    <row r="75" spans="1:12" ht="60" customHeight="1" x14ac:dyDescent="0.25">
      <c r="A75" s="10" t="s">
        <v>173</v>
      </c>
      <c r="B75" s="10">
        <v>16</v>
      </c>
      <c r="C75" s="10" t="s">
        <v>130</v>
      </c>
      <c r="D75" s="10" t="s">
        <v>71</v>
      </c>
      <c r="E75" s="10"/>
      <c r="F75" s="10" t="s">
        <v>131</v>
      </c>
      <c r="G75" s="11"/>
      <c r="H75" s="11">
        <f>G75*B75</f>
        <v>0</v>
      </c>
      <c r="I75" s="11"/>
      <c r="J75" s="10"/>
      <c r="K75" s="10"/>
      <c r="L75" s="11" t="str">
        <f t="shared" si="4"/>
        <v>Ignore</v>
      </c>
    </row>
    <row r="76" spans="1:12" ht="60" customHeight="1" x14ac:dyDescent="0.25">
      <c r="A76" s="15" t="s">
        <v>17</v>
      </c>
      <c r="B76" s="3">
        <v>8</v>
      </c>
      <c r="C76" s="3" t="s">
        <v>54</v>
      </c>
      <c r="D76" s="6" t="s">
        <v>40</v>
      </c>
      <c r="E76" s="3" t="s">
        <v>58</v>
      </c>
      <c r="F76" s="3" t="s">
        <v>55</v>
      </c>
      <c r="G76" s="4">
        <v>3.3</v>
      </c>
      <c r="H76" s="4">
        <f>G76*B76</f>
        <v>26.4</v>
      </c>
      <c r="I76" s="4">
        <v>75.8</v>
      </c>
      <c r="J76" s="3" t="s">
        <v>59</v>
      </c>
      <c r="K76" s="3"/>
      <c r="L76" s="4" t="str">
        <f t="shared" si="4"/>
        <v>Ignore</v>
      </c>
    </row>
    <row r="77" spans="1:12" ht="60" customHeight="1" x14ac:dyDescent="0.25">
      <c r="A77" s="15"/>
      <c r="B77" s="3"/>
      <c r="C77" s="3" t="s">
        <v>85</v>
      </c>
      <c r="D77" s="6" t="s">
        <v>40</v>
      </c>
      <c r="E77" s="3" t="s">
        <v>87</v>
      </c>
      <c r="F77" s="3" t="s">
        <v>88</v>
      </c>
      <c r="G77" s="4">
        <v>2.88</v>
      </c>
      <c r="H77" s="4">
        <f>G77*B76</f>
        <v>23.04</v>
      </c>
      <c r="I77" s="4">
        <v>32.380000000000003</v>
      </c>
      <c r="J77" s="3"/>
      <c r="K77" s="3">
        <v>1</v>
      </c>
      <c r="L77" s="4">
        <f t="shared" si="4"/>
        <v>55.42</v>
      </c>
    </row>
    <row r="78" spans="1:12" ht="60" customHeight="1" x14ac:dyDescent="0.25">
      <c r="A78" s="15" t="s">
        <v>164</v>
      </c>
      <c r="B78" s="3">
        <v>8</v>
      </c>
      <c r="C78" s="3" t="s">
        <v>54</v>
      </c>
      <c r="D78" s="6" t="s">
        <v>40</v>
      </c>
      <c r="E78" s="3" t="s">
        <v>58</v>
      </c>
      <c r="F78" s="3" t="s">
        <v>56</v>
      </c>
      <c r="G78" s="12">
        <v>2.5000000000000001E-2</v>
      </c>
      <c r="H78" s="12">
        <f>G78*B78</f>
        <v>0.2</v>
      </c>
      <c r="I78" s="4">
        <v>0</v>
      </c>
      <c r="J78" s="3" t="s">
        <v>59</v>
      </c>
      <c r="K78" s="3"/>
      <c r="L78" s="4" t="str">
        <f t="shared" si="4"/>
        <v>Ignore</v>
      </c>
    </row>
    <row r="79" spans="1:12" ht="60" customHeight="1" x14ac:dyDescent="0.25">
      <c r="A79" s="15"/>
      <c r="B79" s="3"/>
      <c r="C79" s="3" t="s">
        <v>85</v>
      </c>
      <c r="D79" s="6" t="s">
        <v>40</v>
      </c>
      <c r="E79" s="3" t="s">
        <v>87</v>
      </c>
      <c r="F79" s="3" t="s">
        <v>90</v>
      </c>
      <c r="G79" s="13">
        <v>8.9800000000000005E-2</v>
      </c>
      <c r="H79" s="4">
        <f>G79*B78</f>
        <v>0.71840000000000004</v>
      </c>
      <c r="I79" s="4">
        <v>0</v>
      </c>
      <c r="J79" s="3" t="s">
        <v>92</v>
      </c>
      <c r="K79" s="3">
        <v>1</v>
      </c>
      <c r="L79" s="4">
        <f t="shared" si="4"/>
        <v>0.71840000000000004</v>
      </c>
    </row>
    <row r="80" spans="1:12" ht="60" customHeight="1" x14ac:dyDescent="0.25">
      <c r="A80" s="15" t="s">
        <v>163</v>
      </c>
      <c r="B80" s="3">
        <v>16</v>
      </c>
      <c r="C80" s="3" t="s">
        <v>54</v>
      </c>
      <c r="D80" s="6" t="s">
        <v>40</v>
      </c>
      <c r="E80" s="3" t="s">
        <v>58</v>
      </c>
      <c r="F80" s="3" t="s">
        <v>57</v>
      </c>
      <c r="G80" s="12">
        <v>1.4E-2</v>
      </c>
      <c r="H80" s="12">
        <f>G80*16</f>
        <v>0.224</v>
      </c>
      <c r="I80" s="4">
        <v>0</v>
      </c>
      <c r="J80" s="3" t="s">
        <v>59</v>
      </c>
      <c r="K80" s="3"/>
      <c r="L80" s="4" t="str">
        <f t="shared" si="4"/>
        <v>Ignore</v>
      </c>
    </row>
    <row r="81" spans="1:12" ht="60" customHeight="1" x14ac:dyDescent="0.25">
      <c r="A81" s="15"/>
      <c r="B81" s="3"/>
      <c r="C81" s="3" t="s">
        <v>85</v>
      </c>
      <c r="D81" s="6" t="s">
        <v>40</v>
      </c>
      <c r="E81" s="3" t="s">
        <v>87</v>
      </c>
      <c r="F81" s="3" t="s">
        <v>91</v>
      </c>
      <c r="G81" s="13">
        <v>9.0200000000000002E-2</v>
      </c>
      <c r="H81" s="4">
        <f>G81*B80</f>
        <v>1.4432</v>
      </c>
      <c r="I81" s="4">
        <v>0</v>
      </c>
      <c r="J81" s="3" t="s">
        <v>92</v>
      </c>
      <c r="K81" s="3">
        <v>1</v>
      </c>
      <c r="L81" s="4">
        <f t="shared" si="4"/>
        <v>1.4432</v>
      </c>
    </row>
    <row r="82" spans="1:12" ht="60" customHeight="1" x14ac:dyDescent="0.25">
      <c r="A82" s="3"/>
      <c r="B82" s="3"/>
      <c r="C82" s="3"/>
      <c r="D82" s="3"/>
      <c r="E82" s="3"/>
      <c r="F82" s="3"/>
      <c r="G82" s="4"/>
      <c r="H82" s="4"/>
      <c r="I82" s="4"/>
      <c r="J82" s="3"/>
      <c r="K82" s="3"/>
      <c r="L82" s="4"/>
    </row>
    <row r="83" spans="1:12" ht="60" customHeight="1" x14ac:dyDescent="0.25">
      <c r="A83" s="15" t="s">
        <v>18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</row>
    <row r="84" spans="1:12" ht="60" customHeight="1" x14ac:dyDescent="0.25">
      <c r="A84" s="3" t="s">
        <v>172</v>
      </c>
      <c r="B84" s="3">
        <v>1</v>
      </c>
      <c r="C84" s="3" t="s">
        <v>23</v>
      </c>
      <c r="D84" s="6" t="s">
        <v>22</v>
      </c>
      <c r="E84" s="3" t="s">
        <v>24</v>
      </c>
      <c r="F84" s="3" t="s">
        <v>28</v>
      </c>
      <c r="G84" s="4">
        <v>25.39</v>
      </c>
      <c r="H84" s="4">
        <f t="shared" ref="H84:H94" si="6">G84*B84</f>
        <v>25.39</v>
      </c>
      <c r="I84" s="4"/>
      <c r="J84" s="3" t="s">
        <v>30</v>
      </c>
      <c r="K84" s="3">
        <v>1</v>
      </c>
      <c r="L84" s="4">
        <f t="shared" ref="L84:L97" si="7">IF(K84&gt;0.9, SUM(I84,H84), "Ignore")</f>
        <v>25.39</v>
      </c>
    </row>
    <row r="85" spans="1:12" ht="60" customHeight="1" x14ac:dyDescent="0.25">
      <c r="A85" s="3" t="s">
        <v>171</v>
      </c>
      <c r="B85" s="3">
        <v>1</v>
      </c>
      <c r="C85" s="3" t="s">
        <v>105</v>
      </c>
      <c r="D85" s="6" t="s">
        <v>40</v>
      </c>
      <c r="E85" s="3" t="s">
        <v>107</v>
      </c>
      <c r="F85" s="3" t="s">
        <v>106</v>
      </c>
      <c r="G85" s="4">
        <v>53.98</v>
      </c>
      <c r="H85" s="4">
        <v>6.75</v>
      </c>
      <c r="I85" s="4"/>
      <c r="J85" s="3" t="s">
        <v>107</v>
      </c>
      <c r="K85" s="3">
        <v>1</v>
      </c>
      <c r="L85" s="4">
        <f t="shared" si="7"/>
        <v>6.75</v>
      </c>
    </row>
    <row r="86" spans="1:12" ht="60" customHeight="1" x14ac:dyDescent="0.25">
      <c r="A86" s="3" t="s">
        <v>170</v>
      </c>
      <c r="B86" s="3">
        <v>1</v>
      </c>
      <c r="C86" s="3" t="s">
        <v>23</v>
      </c>
      <c r="D86" s="6" t="s">
        <v>22</v>
      </c>
      <c r="E86" s="3" t="s">
        <v>24</v>
      </c>
      <c r="F86" s="3" t="s">
        <v>29</v>
      </c>
      <c r="G86" s="4">
        <v>9.7799999999999994</v>
      </c>
      <c r="H86" s="4">
        <f t="shared" si="6"/>
        <v>9.7799999999999994</v>
      </c>
      <c r="I86" s="4"/>
      <c r="J86" s="3" t="s">
        <v>30</v>
      </c>
      <c r="K86" s="3">
        <v>1</v>
      </c>
      <c r="L86" s="4">
        <f t="shared" si="7"/>
        <v>9.7799999999999994</v>
      </c>
    </row>
    <row r="87" spans="1:12" ht="60" customHeight="1" x14ac:dyDescent="0.25">
      <c r="A87" s="15" t="s">
        <v>169</v>
      </c>
      <c r="B87" s="3">
        <v>1</v>
      </c>
      <c r="C87" s="3" t="s">
        <v>85</v>
      </c>
      <c r="D87" s="6" t="s">
        <v>22</v>
      </c>
      <c r="E87" s="3" t="s">
        <v>87</v>
      </c>
      <c r="F87" s="3"/>
      <c r="G87" s="4">
        <v>100.65</v>
      </c>
      <c r="H87" s="4">
        <f t="shared" si="6"/>
        <v>100.65</v>
      </c>
      <c r="I87" s="4">
        <v>9.7200000000000006</v>
      </c>
      <c r="J87" s="3"/>
      <c r="K87" s="3"/>
      <c r="L87" s="4" t="str">
        <f t="shared" si="7"/>
        <v>Ignore</v>
      </c>
    </row>
    <row r="88" spans="1:12" ht="60" customHeight="1" x14ac:dyDescent="0.25">
      <c r="A88" s="15"/>
      <c r="B88" s="3"/>
      <c r="C88" s="3" t="s">
        <v>85</v>
      </c>
      <c r="D88" s="6" t="s">
        <v>40</v>
      </c>
      <c r="E88" s="3" t="s">
        <v>87</v>
      </c>
      <c r="F88" s="3" t="s">
        <v>93</v>
      </c>
      <c r="G88" s="4">
        <v>63.9</v>
      </c>
      <c r="H88" s="4">
        <f>G88*B87</f>
        <v>63.9</v>
      </c>
      <c r="I88" s="4">
        <v>13.47</v>
      </c>
      <c r="J88" s="3"/>
      <c r="K88" s="3"/>
      <c r="L88" s="4" t="str">
        <f t="shared" si="7"/>
        <v>Ignore</v>
      </c>
    </row>
    <row r="89" spans="1:12" ht="60" customHeight="1" x14ac:dyDescent="0.25">
      <c r="A89" s="15"/>
      <c r="B89" s="3"/>
      <c r="C89" s="3" t="s">
        <v>102</v>
      </c>
      <c r="D89" s="6" t="s">
        <v>40</v>
      </c>
      <c r="E89" s="3" t="s">
        <v>103</v>
      </c>
      <c r="F89" s="3"/>
      <c r="G89" s="4">
        <v>22.99</v>
      </c>
      <c r="H89" s="4">
        <f>G89*B87</f>
        <v>22.99</v>
      </c>
      <c r="I89" s="4">
        <v>5.99</v>
      </c>
      <c r="J89" s="3"/>
      <c r="K89" s="3"/>
      <c r="L89" s="4" t="str">
        <f t="shared" si="7"/>
        <v>Ignore</v>
      </c>
    </row>
    <row r="90" spans="1:12" ht="60" customHeight="1" x14ac:dyDescent="0.25">
      <c r="A90" s="15"/>
      <c r="B90" s="3"/>
      <c r="C90" s="3" t="s">
        <v>105</v>
      </c>
      <c r="D90" s="6" t="s">
        <v>40</v>
      </c>
      <c r="E90" s="3"/>
      <c r="F90" s="3"/>
      <c r="G90" s="4">
        <v>14.87</v>
      </c>
      <c r="H90" s="4">
        <f>G90*B87</f>
        <v>14.87</v>
      </c>
      <c r="I90" s="4">
        <v>5.99</v>
      </c>
      <c r="J90" s="3"/>
      <c r="K90" s="3">
        <v>1</v>
      </c>
      <c r="L90" s="4">
        <f t="shared" si="7"/>
        <v>20.86</v>
      </c>
    </row>
    <row r="91" spans="1:12" ht="60" customHeight="1" x14ac:dyDescent="0.25">
      <c r="A91" s="15" t="s">
        <v>168</v>
      </c>
      <c r="B91" s="3">
        <v>1</v>
      </c>
      <c r="C91" s="3" t="s">
        <v>76</v>
      </c>
      <c r="D91" s="6" t="s">
        <v>40</v>
      </c>
      <c r="E91" s="3" t="s">
        <v>58</v>
      </c>
      <c r="F91" s="3"/>
      <c r="G91" s="4">
        <v>8.68</v>
      </c>
      <c r="H91" s="4">
        <f t="shared" si="6"/>
        <v>8.68</v>
      </c>
      <c r="I91" s="4"/>
      <c r="J91" s="3" t="s">
        <v>104</v>
      </c>
      <c r="K91" s="3"/>
      <c r="L91" s="4" t="str">
        <f t="shared" si="7"/>
        <v>Ignore</v>
      </c>
    </row>
    <row r="92" spans="1:12" ht="60" customHeight="1" x14ac:dyDescent="0.25">
      <c r="A92" s="15"/>
      <c r="B92" s="3"/>
      <c r="C92" s="3" t="s">
        <v>105</v>
      </c>
      <c r="D92" s="6" t="s">
        <v>40</v>
      </c>
      <c r="E92" s="3"/>
      <c r="F92" s="3"/>
      <c r="G92" s="4">
        <v>8.74</v>
      </c>
      <c r="H92" s="4">
        <f>G92*B91</f>
        <v>8.74</v>
      </c>
      <c r="I92" s="4"/>
      <c r="J92" s="3"/>
      <c r="K92" s="3">
        <v>1</v>
      </c>
      <c r="L92" s="4">
        <f t="shared" si="7"/>
        <v>8.74</v>
      </c>
    </row>
    <row r="93" spans="1:12" ht="60" customHeight="1" x14ac:dyDescent="0.25">
      <c r="A93" s="3" t="s">
        <v>167</v>
      </c>
      <c r="B93" s="3">
        <v>1</v>
      </c>
      <c r="C93" s="3" t="s">
        <v>83</v>
      </c>
      <c r="D93" s="6" t="s">
        <v>40</v>
      </c>
      <c r="E93" s="3" t="s">
        <v>84</v>
      </c>
      <c r="F93" s="3"/>
      <c r="G93" s="4">
        <v>24.8</v>
      </c>
      <c r="H93" s="4">
        <f t="shared" si="6"/>
        <v>24.8</v>
      </c>
      <c r="I93" s="4">
        <v>7.26</v>
      </c>
      <c r="J93" s="3"/>
      <c r="K93" s="3">
        <v>1</v>
      </c>
      <c r="L93" s="4">
        <f t="shared" si="7"/>
        <v>32.06</v>
      </c>
    </row>
    <row r="94" spans="1:12" ht="60" customHeight="1" x14ac:dyDescent="0.25">
      <c r="A94" s="3" t="s">
        <v>166</v>
      </c>
      <c r="B94" s="3">
        <v>1</v>
      </c>
      <c r="C94" s="3" t="s">
        <v>23</v>
      </c>
      <c r="D94" s="6" t="s">
        <v>22</v>
      </c>
      <c r="E94" s="3" t="s">
        <v>24</v>
      </c>
      <c r="F94" s="3" t="s">
        <v>29</v>
      </c>
      <c r="G94" s="4">
        <v>3.12</v>
      </c>
      <c r="H94" s="4">
        <f t="shared" si="6"/>
        <v>3.12</v>
      </c>
      <c r="I94" s="4"/>
      <c r="J94" s="3" t="s">
        <v>30</v>
      </c>
      <c r="K94" s="3">
        <v>1</v>
      </c>
      <c r="L94" s="4">
        <f t="shared" si="7"/>
        <v>3.12</v>
      </c>
    </row>
    <row r="95" spans="1:12" ht="60" customHeight="1" x14ac:dyDescent="0.25">
      <c r="A95" s="15" t="s">
        <v>165</v>
      </c>
      <c r="B95" s="3">
        <v>1</v>
      </c>
      <c r="C95" s="3" t="s">
        <v>42</v>
      </c>
      <c r="D95" s="6" t="s">
        <v>40</v>
      </c>
      <c r="E95" s="3" t="s">
        <v>63</v>
      </c>
      <c r="F95" s="3"/>
      <c r="G95" s="4">
        <v>8.64</v>
      </c>
      <c r="H95" s="4">
        <f>G95*B95</f>
        <v>8.64</v>
      </c>
      <c r="I95" s="4">
        <v>17.010000000000002</v>
      </c>
      <c r="J95" s="3"/>
      <c r="K95" s="3"/>
      <c r="L95" s="4" t="str">
        <f t="shared" si="7"/>
        <v>Ignore</v>
      </c>
    </row>
    <row r="96" spans="1:12" ht="60" customHeight="1" x14ac:dyDescent="0.25">
      <c r="A96" s="15"/>
      <c r="B96" s="3"/>
      <c r="C96" s="3" t="s">
        <v>60</v>
      </c>
      <c r="D96" s="6" t="s">
        <v>40</v>
      </c>
      <c r="E96" s="3" t="s">
        <v>61</v>
      </c>
      <c r="F96" s="3"/>
      <c r="G96" s="4">
        <v>8.2200000000000006</v>
      </c>
      <c r="H96" s="4">
        <f>G96*B95</f>
        <v>8.2200000000000006</v>
      </c>
      <c r="I96" s="4">
        <v>12.92</v>
      </c>
      <c r="J96" s="3"/>
      <c r="K96" s="3">
        <v>1</v>
      </c>
      <c r="L96" s="4">
        <f t="shared" si="7"/>
        <v>21.14</v>
      </c>
    </row>
    <row r="97" spans="1:12" ht="60" customHeight="1" x14ac:dyDescent="0.25">
      <c r="A97" s="15"/>
      <c r="B97" s="3"/>
      <c r="C97" s="3" t="s">
        <v>105</v>
      </c>
      <c r="D97" s="6" t="s">
        <v>40</v>
      </c>
      <c r="E97" s="3" t="s">
        <v>107</v>
      </c>
      <c r="F97" s="3"/>
      <c r="G97" s="4">
        <v>18.48</v>
      </c>
      <c r="H97" s="4">
        <v>18.48</v>
      </c>
      <c r="I97" s="4"/>
      <c r="J97" s="3" t="s">
        <v>107</v>
      </c>
      <c r="K97" s="3"/>
      <c r="L97" s="4" t="str">
        <f t="shared" si="7"/>
        <v>Ignore</v>
      </c>
    </row>
    <row r="98" spans="1:12" ht="60" customHeight="1" x14ac:dyDescent="0.25">
      <c r="A98" s="3"/>
      <c r="B98" s="3"/>
      <c r="C98" s="3"/>
      <c r="D98" s="3"/>
      <c r="E98" s="3"/>
      <c r="F98" s="3"/>
      <c r="G98" s="4"/>
      <c r="H98" s="4"/>
      <c r="I98" s="4"/>
      <c r="J98" s="3"/>
      <c r="K98" s="3"/>
      <c r="L98" s="4"/>
    </row>
    <row r="99" spans="1:12" ht="60" customHeight="1" x14ac:dyDescent="0.25">
      <c r="A99" s="15" t="s">
        <v>19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</row>
    <row r="100" spans="1:12" ht="60" customHeight="1" x14ac:dyDescent="0.25">
      <c r="A100" s="15" t="s">
        <v>162</v>
      </c>
      <c r="B100" s="3">
        <v>1</v>
      </c>
      <c r="C100" s="3" t="s">
        <v>23</v>
      </c>
      <c r="D100" s="6" t="s">
        <v>22</v>
      </c>
      <c r="E100" s="3" t="s">
        <v>24</v>
      </c>
      <c r="F100" s="3" t="s">
        <v>25</v>
      </c>
      <c r="G100" s="4">
        <v>1302.6500000000001</v>
      </c>
      <c r="H100" s="4">
        <v>1302.6500000000001</v>
      </c>
      <c r="I100" s="4"/>
      <c r="J100" s="3"/>
      <c r="K100" s="3"/>
      <c r="L100" s="4" t="str">
        <f>IF(K100&gt;0.9, SUM(I100,H100), "Ignore")</f>
        <v>Ignore</v>
      </c>
    </row>
    <row r="101" spans="1:12" ht="60" customHeight="1" x14ac:dyDescent="0.25">
      <c r="A101" s="15"/>
      <c r="B101" s="3"/>
      <c r="C101" s="3" t="s">
        <v>80</v>
      </c>
      <c r="D101" s="6" t="s">
        <v>22</v>
      </c>
      <c r="E101" s="3" t="s">
        <v>81</v>
      </c>
      <c r="F101" s="3" t="s">
        <v>82</v>
      </c>
      <c r="G101" s="4">
        <v>627.09</v>
      </c>
      <c r="H101" s="4">
        <v>627.09</v>
      </c>
      <c r="I101" s="4">
        <v>16.239999999999998</v>
      </c>
      <c r="J101" s="3"/>
      <c r="K101" s="3">
        <v>0</v>
      </c>
      <c r="L101" s="4" t="str">
        <f>IF(K101&gt;0.9, SUM(I101,H101), "Ignore")</f>
        <v>Ignore</v>
      </c>
    </row>
    <row r="102" spans="1:12" ht="60" customHeight="1" x14ac:dyDescent="0.25">
      <c r="A102" s="3" t="s">
        <v>148</v>
      </c>
      <c r="B102" s="3"/>
      <c r="C102" s="3"/>
      <c r="D102" s="6"/>
      <c r="E102" s="3"/>
      <c r="F102" s="3"/>
      <c r="G102" s="4"/>
      <c r="H102" s="4"/>
      <c r="I102" s="4"/>
      <c r="J102" s="3"/>
      <c r="K102" s="3"/>
      <c r="L102" s="4"/>
    </row>
    <row r="103" spans="1:12" ht="60" customHeight="1" x14ac:dyDescent="0.25">
      <c r="A103" s="3" t="s">
        <v>149</v>
      </c>
      <c r="B103" s="3"/>
      <c r="C103" s="3"/>
      <c r="D103" s="6"/>
      <c r="E103" s="3"/>
      <c r="F103" s="3"/>
      <c r="G103" s="4"/>
      <c r="H103" s="4"/>
      <c r="I103" s="4"/>
      <c r="J103" s="3"/>
      <c r="K103" s="3"/>
      <c r="L103" s="4"/>
    </row>
    <row r="104" spans="1:12" ht="60" customHeight="1" x14ac:dyDescent="0.25">
      <c r="A104" s="3" t="s">
        <v>150</v>
      </c>
      <c r="B104" s="3"/>
      <c r="C104" s="3"/>
      <c r="D104" s="6"/>
      <c r="E104" s="3"/>
      <c r="F104" s="3"/>
      <c r="G104" s="4"/>
      <c r="H104" s="4"/>
      <c r="I104" s="4"/>
      <c r="J104" s="3"/>
      <c r="K104" s="3"/>
      <c r="L104" s="4"/>
    </row>
    <row r="105" spans="1:12" ht="60" customHeight="1" x14ac:dyDescent="0.25">
      <c r="A105" s="3" t="s">
        <v>151</v>
      </c>
      <c r="B105" s="3"/>
      <c r="C105" s="3"/>
      <c r="D105" s="6"/>
      <c r="E105" s="3"/>
      <c r="F105" s="3"/>
      <c r="G105" s="4"/>
      <c r="H105" s="4"/>
      <c r="I105" s="4"/>
      <c r="J105" s="3"/>
      <c r="K105" s="3"/>
      <c r="L105" s="4"/>
    </row>
    <row r="106" spans="1:12" ht="60" customHeight="1" x14ac:dyDescent="0.25">
      <c r="A106" s="3" t="s">
        <v>152</v>
      </c>
      <c r="B106" s="3"/>
      <c r="C106" s="3"/>
      <c r="D106" s="6"/>
      <c r="E106" s="3"/>
      <c r="F106" s="3"/>
      <c r="G106" s="4"/>
      <c r="H106" s="4"/>
      <c r="I106" s="4"/>
      <c r="J106" s="3"/>
      <c r="K106" s="3"/>
      <c r="L106" s="4"/>
    </row>
    <row r="107" spans="1:12" ht="60" customHeight="1" x14ac:dyDescent="0.25">
      <c r="A107" s="3" t="s">
        <v>153</v>
      </c>
      <c r="B107" s="3"/>
      <c r="C107" s="3"/>
      <c r="D107" s="6"/>
      <c r="E107" s="3"/>
      <c r="F107" s="3"/>
      <c r="G107" s="4"/>
      <c r="H107" s="4"/>
      <c r="I107" s="4"/>
      <c r="J107" s="3"/>
      <c r="K107" s="3"/>
      <c r="L107" s="4"/>
    </row>
    <row r="108" spans="1:12" ht="60" customHeight="1" x14ac:dyDescent="0.25">
      <c r="A108" s="3" t="s">
        <v>154</v>
      </c>
      <c r="B108" s="3"/>
      <c r="C108" s="3"/>
      <c r="D108" s="6"/>
      <c r="E108" s="3"/>
      <c r="F108" s="3"/>
      <c r="G108" s="4"/>
      <c r="H108" s="4"/>
      <c r="I108" s="4"/>
      <c r="J108" s="3"/>
      <c r="K108" s="3"/>
      <c r="L108" s="4"/>
    </row>
    <row r="109" spans="1:12" ht="60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4"/>
    </row>
    <row r="110" spans="1:12" ht="60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 t="s">
        <v>8</v>
      </c>
      <c r="L110" s="14">
        <f>SUM(L1:L108)</f>
        <v>3827.1616000000004</v>
      </c>
    </row>
  </sheetData>
  <mergeCells count="35">
    <mergeCell ref="A69:A70"/>
    <mergeCell ref="A71:A72"/>
    <mergeCell ref="A87:A90"/>
    <mergeCell ref="A91:A92"/>
    <mergeCell ref="A12:A13"/>
    <mergeCell ref="A16:A17"/>
    <mergeCell ref="A24:A25"/>
    <mergeCell ref="A28:A29"/>
    <mergeCell ref="A37:A38"/>
    <mergeCell ref="A58:A59"/>
    <mergeCell ref="A22:A23"/>
    <mergeCell ref="A27:L27"/>
    <mergeCell ref="A100:A101"/>
    <mergeCell ref="A32:A33"/>
    <mergeCell ref="A30:A31"/>
    <mergeCell ref="A99:L99"/>
    <mergeCell ref="A83:L83"/>
    <mergeCell ref="A57:L57"/>
    <mergeCell ref="A43:L43"/>
    <mergeCell ref="A40:L40"/>
    <mergeCell ref="A36:L36"/>
    <mergeCell ref="A52:A53"/>
    <mergeCell ref="A76:A77"/>
    <mergeCell ref="A78:A79"/>
    <mergeCell ref="A80:A81"/>
    <mergeCell ref="A95:A97"/>
    <mergeCell ref="A65:A66"/>
    <mergeCell ref="A67:A68"/>
    <mergeCell ref="A49:A50"/>
    <mergeCell ref="A47:A48"/>
    <mergeCell ref="A15:L15"/>
    <mergeCell ref="A10:L10"/>
    <mergeCell ref="G8:L8"/>
    <mergeCell ref="A18:A19"/>
    <mergeCell ref="A21:L21"/>
  </mergeCells>
  <hyperlinks>
    <hyperlink ref="A41" r:id="rId1"/>
    <hyperlink ref="A22" r:id="rId2" display="G10/FR4 Fiberglass Reinforced Epoxy Laminate (See PDF for design specs)"/>
    <hyperlink ref="D11" r:id="rId3"/>
    <hyperlink ref="D12" r:id="rId4"/>
    <hyperlink ref="D100" r:id="rId5"/>
    <hyperlink ref="D84" r:id="rId6"/>
    <hyperlink ref="D94" r:id="rId7"/>
    <hyperlink ref="D86" r:id="rId8"/>
    <hyperlink ref="D64" r:id="rId9"/>
    <hyperlink ref="D30" r:id="rId10"/>
    <hyperlink ref="D32" r:id="rId11"/>
    <hyperlink ref="D58" r:id="rId12"/>
    <hyperlink ref="D65" r:id="rId13"/>
    <hyperlink ref="D28" r:id="rId14"/>
    <hyperlink ref="D69" r:id="rId15"/>
    <hyperlink ref="D76" r:id="rId16"/>
    <hyperlink ref="D78" r:id="rId17"/>
    <hyperlink ref="D80" r:id="rId18"/>
    <hyperlink ref="D96" r:id="rId19"/>
    <hyperlink ref="D22" r:id="rId20"/>
    <hyperlink ref="D24" r:id="rId21"/>
    <hyperlink ref="D25" r:id="rId22"/>
    <hyperlink ref="D41" r:id="rId23"/>
    <hyperlink ref="D17" r:id="rId24" location="acrylic-tubing/=rexipe"/>
    <hyperlink ref="D29" r:id="rId25" display="Website - Order"/>
    <hyperlink ref="D37" r:id="rId26"/>
    <hyperlink ref="D70" r:id="rId27"/>
    <hyperlink ref="D71" r:id="rId28"/>
    <hyperlink ref="D101" r:id="rId29"/>
    <hyperlink ref="D93" r:id="rId30"/>
    <hyperlink ref="D61" r:id="rId31"/>
    <hyperlink ref="D62" r:id="rId32"/>
    <hyperlink ref="D77" r:id="rId33"/>
    <hyperlink ref="D79" r:id="rId34"/>
    <hyperlink ref="D87" r:id="rId35"/>
    <hyperlink ref="D88" r:id="rId36"/>
    <hyperlink ref="D67" r:id="rId37"/>
    <hyperlink ref="D73" r:id="rId38"/>
    <hyperlink ref="D60" r:id="rId39"/>
    <hyperlink ref="D89" r:id="rId40"/>
    <hyperlink ref="D91" r:id="rId41"/>
    <hyperlink ref="D85" r:id="rId42"/>
    <hyperlink ref="D95" r:id="rId43"/>
    <hyperlink ref="D97" r:id="rId44"/>
    <hyperlink ref="D90" r:id="rId45"/>
    <hyperlink ref="D92" r:id="rId46"/>
    <hyperlink ref="D45" r:id="rId47"/>
    <hyperlink ref="D44" r:id="rId48"/>
    <hyperlink ref="D13" r:id="rId49"/>
    <hyperlink ref="D46" r:id="rId50"/>
    <hyperlink ref="D68" r:id="rId51"/>
    <hyperlink ref="D66" r:id="rId52"/>
    <hyperlink ref="D47" r:id="rId53"/>
    <hyperlink ref="D48" r:id="rId54"/>
    <hyperlink ref="D49" r:id="rId55"/>
    <hyperlink ref="D50" r:id="rId56"/>
    <hyperlink ref="D51" r:id="rId57"/>
    <hyperlink ref="D38" r:id="rId58"/>
    <hyperlink ref="D52" r:id="rId59"/>
    <hyperlink ref="D53" r:id="rId60"/>
    <hyperlink ref="D54" r:id="rId61"/>
    <hyperlink ref="D55" r:id="rId62"/>
    <hyperlink ref="D23" r:id="rId63"/>
    <hyperlink ref="D75" r:id="rId64"/>
    <hyperlink ref="D31" r:id="rId65"/>
    <hyperlink ref="D33" r:id="rId66"/>
    <hyperlink ref="D34" r:id="rId67"/>
    <hyperlink ref="D18" r:id="rId68"/>
    <hyperlink ref="D19" r:id="rId69"/>
  </hyperlinks>
  <pageMargins left="0.7" right="0.7" top="0.75" bottom="0.75" header="0.3" footer="0.3"/>
  <pageSetup orientation="portrait" r:id="rId7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Garland</dc:creator>
  <cp:lastModifiedBy>erik</cp:lastModifiedBy>
  <dcterms:created xsi:type="dcterms:W3CDTF">2014-04-05T17:06:08Z</dcterms:created>
  <dcterms:modified xsi:type="dcterms:W3CDTF">2014-05-02T16:37:38Z</dcterms:modified>
</cp:coreProperties>
</file>